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145" windowHeight="6465" activeTab="0"/>
  </bookViews>
  <sheets>
    <sheet name="ACT Electoral Boundary Model" sheetId="1" r:id="rId1"/>
    <sheet name="Suburb and Elector Data" sheetId="2" r:id="rId2"/>
    <sheet name="Population Calculations" sheetId="3" state="hidden" r:id="rId3"/>
    <sheet name="Scratch" sheetId="4" state="hidden" r:id="rId4"/>
  </sheets>
  <definedNames/>
  <calcPr fullCalcOnLoad="1"/>
</workbook>
</file>

<file path=xl/comments1.xml><?xml version="1.0" encoding="utf-8"?>
<comments xmlns="http://schemas.openxmlformats.org/spreadsheetml/2006/main">
  <authors>
    <author>-</author>
  </authors>
  <commentList>
    <comment ref="C4" authorId="0">
      <text>
        <r>
          <rPr>
            <b/>
            <sz val="8"/>
            <rFont val="Tahoma"/>
            <family val="0"/>
          </rPr>
          <t>code to represent a specific electorate</t>
        </r>
      </text>
    </comment>
    <comment ref="B4" authorId="0">
      <text>
        <r>
          <rPr>
            <b/>
            <sz val="8"/>
            <rFont val="Tahoma"/>
            <family val="0"/>
          </rPr>
          <t>name of electorates. Only Brindabella, Ginninderra and Molonglo are current, all others are notional.</t>
        </r>
      </text>
    </comment>
    <comment ref="G2" authorId="0">
      <text>
        <r>
          <rPr>
            <b/>
            <sz val="8"/>
            <rFont val="Tahoma"/>
            <family val="0"/>
          </rPr>
          <t xml:space="preserve">insert the total number of elected represented here.
</t>
        </r>
      </text>
    </comment>
  </commentList>
</comments>
</file>

<file path=xl/sharedStrings.xml><?xml version="1.0" encoding="utf-8"?>
<sst xmlns="http://schemas.openxmlformats.org/spreadsheetml/2006/main" count="1047" uniqueCount="226">
  <si>
    <t>Amaroo</t>
  </si>
  <si>
    <t>Ngunnawal</t>
  </si>
  <si>
    <t>Nicholls</t>
  </si>
  <si>
    <t>Hall</t>
  </si>
  <si>
    <t>Palmerston</t>
  </si>
  <si>
    <t>Gungahlin</t>
  </si>
  <si>
    <t>Mitchell</t>
  </si>
  <si>
    <t>Dunlop</t>
  </si>
  <si>
    <t>Kingston</t>
  </si>
  <si>
    <t>Charnwood</t>
  </si>
  <si>
    <t>Fraser</t>
  </si>
  <si>
    <t>Flynn</t>
  </si>
  <si>
    <t>Latham</t>
  </si>
  <si>
    <t>Macgregor</t>
  </si>
  <si>
    <t>Holt</t>
  </si>
  <si>
    <t>Higgins</t>
  </si>
  <si>
    <t>Kaleen</t>
  </si>
  <si>
    <t>Giralang</t>
  </si>
  <si>
    <t>McKellar</t>
  </si>
  <si>
    <t>Lawson</t>
  </si>
  <si>
    <t>Bruce</t>
  </si>
  <si>
    <t>Evatt</t>
  </si>
  <si>
    <t>Spence</t>
  </si>
  <si>
    <t>Melba</t>
  </si>
  <si>
    <t>Florey</t>
  </si>
  <si>
    <t>Scullin</t>
  </si>
  <si>
    <t>Page</t>
  </si>
  <si>
    <t>Hawker</t>
  </si>
  <si>
    <t>Weetangera</t>
  </si>
  <si>
    <t>Macquarie</t>
  </si>
  <si>
    <t>Cook</t>
  </si>
  <si>
    <t>Aranda</t>
  </si>
  <si>
    <t>O'Connor</t>
  </si>
  <si>
    <t>Lyneham</t>
  </si>
  <si>
    <t>Downer</t>
  </si>
  <si>
    <t>Dickson</t>
  </si>
  <si>
    <t>Ainslie</t>
  </si>
  <si>
    <t>Hackett</t>
  </si>
  <si>
    <t>Watson</t>
  </si>
  <si>
    <t>Pialligo</t>
  </si>
  <si>
    <t>Fyshwick</t>
  </si>
  <si>
    <t>Braddon</t>
  </si>
  <si>
    <t>Turner</t>
  </si>
  <si>
    <t>Acton</t>
  </si>
  <si>
    <t>City</t>
  </si>
  <si>
    <t>Reid</t>
  </si>
  <si>
    <t>Duffy</t>
  </si>
  <si>
    <t>Rivett</t>
  </si>
  <si>
    <t>Chapman</t>
  </si>
  <si>
    <t>Stirling</t>
  </si>
  <si>
    <t>Holder</t>
  </si>
  <si>
    <t>Weston</t>
  </si>
  <si>
    <t>Curtin</t>
  </si>
  <si>
    <t>Deakin</t>
  </si>
  <si>
    <t>Hughes</t>
  </si>
  <si>
    <t>Red Hill</t>
  </si>
  <si>
    <t>Lyons</t>
  </si>
  <si>
    <t>Phillip</t>
  </si>
  <si>
    <t>Garran</t>
  </si>
  <si>
    <t>O'Malley</t>
  </si>
  <si>
    <t>Mawson</t>
  </si>
  <si>
    <t>Waramanga</t>
  </si>
  <si>
    <t>Fisher</t>
  </si>
  <si>
    <t>Chifley</t>
  </si>
  <si>
    <t>Pearce</t>
  </si>
  <si>
    <t>Torrens</t>
  </si>
  <si>
    <t>Farrer</t>
  </si>
  <si>
    <t>Isaacs</t>
  </si>
  <si>
    <t>Forrest</t>
  </si>
  <si>
    <t>Griffith</t>
  </si>
  <si>
    <t>Narrabundah</t>
  </si>
  <si>
    <t>Barton</t>
  </si>
  <si>
    <t>Parkes</t>
  </si>
  <si>
    <t>Campbell</t>
  </si>
  <si>
    <t>Yarralumla</t>
  </si>
  <si>
    <t>Oaks Estate</t>
  </si>
  <si>
    <t>Hume</t>
  </si>
  <si>
    <t>Gilmore</t>
  </si>
  <si>
    <t>Macarthur</t>
  </si>
  <si>
    <t>Fadden</t>
  </si>
  <si>
    <t>Wanniassa</t>
  </si>
  <si>
    <t>Monash</t>
  </si>
  <si>
    <t>Gowrie</t>
  </si>
  <si>
    <t>Chisholm</t>
  </si>
  <si>
    <t>Richardson</t>
  </si>
  <si>
    <t>Calwell</t>
  </si>
  <si>
    <t>Theodore</t>
  </si>
  <si>
    <t>Isabella Plains</t>
  </si>
  <si>
    <t>Oxley</t>
  </si>
  <si>
    <t>Bonython</t>
  </si>
  <si>
    <t>Gordon</t>
  </si>
  <si>
    <t>Conder</t>
  </si>
  <si>
    <t>Banks</t>
  </si>
  <si>
    <t>Greenway</t>
  </si>
  <si>
    <t>Kambah</t>
  </si>
  <si>
    <t>Tharwa</t>
  </si>
  <si>
    <t>Belconnen</t>
  </si>
  <si>
    <t>Crace</t>
  </si>
  <si>
    <t>Duntroon</t>
  </si>
  <si>
    <t>Fairbairn</t>
  </si>
  <si>
    <t>HMAS Harman</t>
  </si>
  <si>
    <t>Kinlyside</t>
  </si>
  <si>
    <t>Casey</t>
  </si>
  <si>
    <t>Taylor</t>
  </si>
  <si>
    <t>Moncrieff</t>
  </si>
  <si>
    <t>Forde</t>
  </si>
  <si>
    <t>Throsby</t>
  </si>
  <si>
    <t>Mulanggari</t>
  </si>
  <si>
    <t>Harrison</t>
  </si>
  <si>
    <t>Kenny</t>
  </si>
  <si>
    <t>Franklin</t>
  </si>
  <si>
    <t>Kowen Forest</t>
  </si>
  <si>
    <t>Mount Stromlo</t>
  </si>
  <si>
    <t>Stromlo</t>
  </si>
  <si>
    <t>Swinger Hill</t>
  </si>
  <si>
    <t>Symonston</t>
  </si>
  <si>
    <t>Weston Ck</t>
  </si>
  <si>
    <t>Royalla</t>
  </si>
  <si>
    <t>Williamsdale</t>
  </si>
  <si>
    <t>Uriarra</t>
  </si>
  <si>
    <t>Cotter Dam</t>
  </si>
  <si>
    <t>B</t>
  </si>
  <si>
    <t>G</t>
  </si>
  <si>
    <t>M</t>
  </si>
  <si>
    <t>Total</t>
  </si>
  <si>
    <t>Code</t>
  </si>
  <si>
    <t>Electorate</t>
  </si>
  <si>
    <t>Brindabella</t>
  </si>
  <si>
    <t>Ginninderra</t>
  </si>
  <si>
    <t>Molonglo</t>
  </si>
  <si>
    <t>Isabella_Plains</t>
  </si>
  <si>
    <t>Oaks_Estate</t>
  </si>
  <si>
    <t>OConnor</t>
  </si>
  <si>
    <t>OMalley</t>
  </si>
  <si>
    <t>Red_Hill</t>
  </si>
  <si>
    <t>Russell</t>
  </si>
  <si>
    <t>Suburb</t>
  </si>
  <si>
    <t>Population</t>
  </si>
  <si>
    <t>Exp Growth</t>
  </si>
  <si>
    <t>%</t>
  </si>
  <si>
    <t>Electors</t>
  </si>
  <si>
    <t xml:space="preserve"> unstated Brin</t>
  </si>
  <si>
    <t>Corin Dam</t>
  </si>
  <si>
    <t>Melrose Valley</t>
  </si>
  <si>
    <t>Pierces Creek</t>
  </si>
  <si>
    <t xml:space="preserve"> unstated Ginn</t>
  </si>
  <si>
    <t xml:space="preserve"> unstated Molo</t>
  </si>
  <si>
    <t>Canberra City</t>
  </si>
  <si>
    <t>Kinleyside</t>
  </si>
  <si>
    <t>Weston Creek</t>
  </si>
  <si>
    <t>ACT Elections</t>
  </si>
  <si>
    <t>CBR Suburbs Online</t>
  </si>
  <si>
    <t>Bonner</t>
  </si>
  <si>
    <t>Charlie</t>
  </si>
  <si>
    <t>Delta</t>
  </si>
  <si>
    <t>Echo</t>
  </si>
  <si>
    <t>Foxtrot</t>
  </si>
  <si>
    <t>Alpha</t>
  </si>
  <si>
    <t>Indigo</t>
  </si>
  <si>
    <t>Juliet</t>
  </si>
  <si>
    <t>A</t>
  </si>
  <si>
    <t>C</t>
  </si>
  <si>
    <t>D</t>
  </si>
  <si>
    <t>E</t>
  </si>
  <si>
    <t>F</t>
  </si>
  <si>
    <t>I</t>
  </si>
  <si>
    <t>J</t>
  </si>
  <si>
    <t>Consolidated</t>
  </si>
  <si>
    <t>Unlisted Suburbs</t>
  </si>
  <si>
    <t>unstated Brin</t>
  </si>
  <si>
    <t>unstated Ginn</t>
  </si>
  <si>
    <t>unstated Molo</t>
  </si>
  <si>
    <t>Electorate 1</t>
  </si>
  <si>
    <t>Electorate 2</t>
  </si>
  <si>
    <t>Electorate 3</t>
  </si>
  <si>
    <t>Electorate 4</t>
  </si>
  <si>
    <t>Electorate 5</t>
  </si>
  <si>
    <t>Electorate 6</t>
  </si>
  <si>
    <t>Electorate 7</t>
  </si>
  <si>
    <t>Electorate 8</t>
  </si>
  <si>
    <t>Electorate 9</t>
  </si>
  <si>
    <t>Electorate 10</t>
  </si>
  <si>
    <t>Unallocated</t>
  </si>
  <si>
    <t>Suburb/Zone</t>
  </si>
  <si>
    <t>Quota</t>
  </si>
  <si>
    <t>Members</t>
  </si>
  <si>
    <t>Assembly Reps</t>
  </si>
  <si>
    <t>Growth #</t>
  </si>
  <si>
    <t>Growth %</t>
  </si>
  <si>
    <t>Variance</t>
  </si>
  <si>
    <t>TOTAL</t>
  </si>
  <si>
    <t>Quotas</t>
  </si>
  <si>
    <t>Authorised by J.Reynolds - 45 Yarrawonga St, Ngunnawal, ACT, 2913</t>
  </si>
  <si>
    <t>Status:</t>
  </si>
  <si>
    <t>Version:</t>
  </si>
  <si>
    <t>General Release &amp; Distibution</t>
  </si>
  <si>
    <t>Copyright</t>
  </si>
  <si>
    <t>Title:</t>
  </si>
  <si>
    <t>Quota Rounding Error</t>
  </si>
  <si>
    <t>Unmapped Components</t>
  </si>
  <si>
    <t>ACT Electoral Boundary Modelling Tool</t>
  </si>
  <si>
    <t>Current Electors</t>
  </si>
  <si>
    <t>Forecast Growth By Election</t>
  </si>
  <si>
    <t>Total Electors</t>
  </si>
  <si>
    <t>Map cells must contain a valid electorate code</t>
  </si>
  <si>
    <r>
      <t xml:space="preserve">Only cells marked in </t>
    </r>
    <r>
      <rPr>
        <b/>
        <sz val="10"/>
        <color indexed="17"/>
        <rFont val="Arial"/>
        <family val="2"/>
      </rPr>
      <t>GREEN</t>
    </r>
    <r>
      <rPr>
        <b/>
        <sz val="10"/>
        <rFont val="Arial"/>
        <family val="2"/>
      </rPr>
      <t xml:space="preserve"> can be changed.</t>
    </r>
  </si>
  <si>
    <t xml:space="preserve"> - use the pull down option box in these cells</t>
  </si>
  <si>
    <t>% change</t>
  </si>
  <si>
    <t>Belconnen Town Centre</t>
  </si>
  <si>
    <t>Belconnen - SSD Balance</t>
  </si>
  <si>
    <t>Campbell/Duntroon</t>
  </si>
  <si>
    <t>Gungahlin - Balance</t>
  </si>
  <si>
    <t>Jerrabomberra</t>
  </si>
  <si>
    <t>Kowen</t>
  </si>
  <si>
    <t>Majura</t>
  </si>
  <si>
    <t>Tuggeranong - SSD Balance</t>
  </si>
  <si>
    <t>Weston Creek - SSD Balance</t>
  </si>
  <si>
    <t>Remainder of ACT</t>
  </si>
  <si>
    <t>ACT Total</t>
  </si>
  <si>
    <t>Tuggeranong</t>
  </si>
  <si>
    <t>Remainder</t>
  </si>
  <si>
    <t>02 - 030603</t>
  </si>
  <si>
    <t xml:space="preserve">© 2002-2003 - ACT Equality Party </t>
  </si>
  <si>
    <t>© 2002-2003 - Antti Roppola (GIS Coding Components)</t>
  </si>
  <si>
    <t>Electors @ 02/04/2003</t>
  </si>
  <si>
    <t>Electors @ 16/10/2004</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</si>
</sst>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_-* #,##0.0_-;\-* #,##0.0_-;_-* &quot;-&quot;?_-;_-@_-"/>
    <numFmt numFmtId="167" formatCode="0.000%"/>
    <numFmt numFmtId="168" formatCode="0.000"/>
    <numFmt numFmtId="169" formatCode="&quot;Yes&quot;;&quot;Yes&quot;;&quot;No&quot;"/>
    <numFmt numFmtId="170" formatCode="&quot;True&quot;;&quot;True&quot;;&quot;False&quot;"/>
    <numFmt numFmtId="171" formatCode="&quot;On&quot;;&quot;On&quot;;&quot;Off&quot;"/>
    <numFmt numFmtId="172" formatCode="0.0"/>
    <numFmt numFmtId="173" formatCode="d/m/yyyy"/>
    <numFmt numFmtId="174" formatCode="d\ mmmm\ yyyy"/>
  </numFmts>
  <fonts count="20">
    <font>
      <sz val="10"/>
      <name val="Arial"/>
      <family val="0"/>
    </font>
    <font>
      <b/>
      <sz val="10"/>
      <name val="Arial"/>
      <family val="2"/>
    </font>
    <font>
      <sz val="12"/>
      <color indexed="8"/>
      <name val="Arial"/>
      <family val="2"/>
    </font>
    <font>
      <sz val="12"/>
      <name val="Arial"/>
      <family val="2"/>
    </font>
    <font>
      <b/>
      <sz val="12"/>
      <name val="Arial"/>
      <family val="2"/>
    </font>
    <font>
      <sz val="9"/>
      <color indexed="8"/>
      <name val="Arial"/>
      <family val="2"/>
    </font>
    <font>
      <sz val="9"/>
      <name val="Arial"/>
      <family val="2"/>
    </font>
    <font>
      <b/>
      <sz val="9"/>
      <name val="Arial"/>
      <family val="2"/>
    </font>
    <font>
      <b/>
      <sz val="9"/>
      <color indexed="8"/>
      <name val="Arial"/>
      <family val="2"/>
    </font>
    <font>
      <b/>
      <sz val="8"/>
      <name val="Arial"/>
      <family val="2"/>
    </font>
    <font>
      <sz val="10"/>
      <color indexed="10"/>
      <name val="Arial"/>
      <family val="2"/>
    </font>
    <font>
      <u val="single"/>
      <sz val="10"/>
      <color indexed="60"/>
      <name val="Arial"/>
      <family val="0"/>
    </font>
    <font>
      <b/>
      <sz val="10"/>
      <color indexed="10"/>
      <name val="Arial"/>
      <family val="2"/>
    </font>
    <font>
      <sz val="6"/>
      <name val="Arial"/>
      <family val="2"/>
    </font>
    <font>
      <i/>
      <sz val="6"/>
      <name val="Arial"/>
      <family val="2"/>
    </font>
    <font>
      <b/>
      <sz val="8"/>
      <name val="Tahoma"/>
      <family val="0"/>
    </font>
    <font>
      <b/>
      <sz val="10"/>
      <color indexed="17"/>
      <name val="Arial"/>
      <family val="2"/>
    </font>
    <font>
      <sz val="12"/>
      <name val="Times New Roman"/>
      <family val="1"/>
    </font>
    <font>
      <b/>
      <sz val="9"/>
      <name val="Humanst521 BT"/>
      <family val="0"/>
    </font>
    <font>
      <sz val="8"/>
      <name val="Tahoma"/>
      <family val="2"/>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0" fillId="0" borderId="0" xfId="0" applyAlignment="1">
      <alignment horizontal="right"/>
    </xf>
    <xf numFmtId="0" fontId="0" fillId="0" borderId="0" xfId="0" applyAlignment="1">
      <alignment horizontal="center"/>
    </xf>
    <xf numFmtId="0" fontId="0" fillId="0" borderId="0" xfId="0" applyFont="1" applyFill="1" applyBorder="1" applyAlignment="1">
      <alignment horizontal="center"/>
    </xf>
    <xf numFmtId="0" fontId="0" fillId="0" borderId="0" xfId="0" applyFill="1" applyAlignment="1">
      <alignment horizontal="center"/>
    </xf>
    <xf numFmtId="0" fontId="1" fillId="0" borderId="0" xfId="0" applyFont="1" applyBorder="1" applyAlignment="1">
      <alignment/>
    </xf>
    <xf numFmtId="164" fontId="0" fillId="0" borderId="0" xfId="21" applyNumberFormat="1" applyBorder="1" applyAlignment="1">
      <alignment/>
    </xf>
    <xf numFmtId="165" fontId="0" fillId="0" borderId="0" xfId="15" applyNumberFormat="1" applyBorder="1" applyAlignment="1">
      <alignment/>
    </xf>
    <xf numFmtId="0" fontId="1" fillId="0" borderId="0" xfId="0" applyFont="1" applyBorder="1" applyAlignment="1">
      <alignment horizontal="center"/>
    </xf>
    <xf numFmtId="0" fontId="0" fillId="0" borderId="0" xfId="0" applyFont="1" applyBorder="1" applyAlignment="1">
      <alignment/>
    </xf>
    <xf numFmtId="164" fontId="0" fillId="0" borderId="0" xfId="0" applyNumberFormat="1" applyBorder="1" applyAlignment="1">
      <alignment/>
    </xf>
    <xf numFmtId="165" fontId="0" fillId="0" borderId="0" xfId="0" applyNumberFormat="1" applyBorder="1" applyAlignment="1">
      <alignment/>
    </xf>
    <xf numFmtId="0" fontId="0" fillId="0" borderId="0" xfId="0" applyBorder="1" applyAlignment="1">
      <alignment/>
    </xf>
    <xf numFmtId="0" fontId="2" fillId="0" borderId="0" xfId="0" applyFont="1" applyFill="1" applyAlignment="1">
      <alignment horizontal="right"/>
    </xf>
    <xf numFmtId="0" fontId="2" fillId="0" borderId="0" xfId="0" applyFont="1" applyFill="1" applyAlignment="1">
      <alignment horizontal="left"/>
    </xf>
    <xf numFmtId="0" fontId="3" fillId="0" borderId="0" xfId="0" applyFont="1" applyAlignment="1">
      <alignment/>
    </xf>
    <xf numFmtId="0" fontId="4" fillId="0" borderId="0" xfId="0" applyFont="1" applyAlignment="1">
      <alignment/>
    </xf>
    <xf numFmtId="0" fontId="5" fillId="0" borderId="0" xfId="0" applyFont="1" applyFill="1" applyAlignment="1">
      <alignment horizontal="left"/>
    </xf>
    <xf numFmtId="0" fontId="6" fillId="0" borderId="0" xfId="0" applyFont="1" applyAlignment="1">
      <alignment/>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7" fillId="0" borderId="0" xfId="0" applyFont="1" applyAlignment="1">
      <alignment horizontal="left"/>
    </xf>
    <xf numFmtId="0" fontId="7" fillId="0" borderId="0" xfId="0" applyFont="1" applyAlignment="1">
      <alignment horizontal="right"/>
    </xf>
    <xf numFmtId="0" fontId="6" fillId="0" borderId="0" xfId="0" applyFont="1" applyBorder="1" applyAlignment="1">
      <alignment horizontal="right"/>
    </xf>
    <xf numFmtId="0" fontId="5" fillId="0" borderId="1" xfId="0" applyFont="1" applyFill="1" applyBorder="1" applyAlignment="1">
      <alignment horizontal="left"/>
    </xf>
    <xf numFmtId="0" fontId="6" fillId="0" borderId="1" xfId="0" applyFont="1" applyBorder="1" applyAlignment="1">
      <alignment horizontal="right"/>
    </xf>
    <xf numFmtId="0" fontId="6" fillId="0" borderId="1" xfId="0" applyFont="1" applyBorder="1" applyAlignment="1">
      <alignment/>
    </xf>
    <xf numFmtId="0" fontId="7" fillId="0" borderId="1" xfId="0" applyFont="1" applyBorder="1" applyAlignment="1">
      <alignment horizontal="center"/>
    </xf>
    <xf numFmtId="0" fontId="7" fillId="0" borderId="0" xfId="0" applyFont="1" applyAlignment="1">
      <alignment/>
    </xf>
    <xf numFmtId="165" fontId="6" fillId="0" borderId="1" xfId="15" applyNumberFormat="1" applyFont="1" applyBorder="1" applyAlignment="1">
      <alignment horizontal="right"/>
    </xf>
    <xf numFmtId="10" fontId="6" fillId="0" borderId="1" xfId="21" applyNumberFormat="1" applyFont="1" applyBorder="1" applyAlignment="1">
      <alignment horizontal="right"/>
    </xf>
    <xf numFmtId="10" fontId="6" fillId="0" borderId="1" xfId="0" applyNumberFormat="1" applyFont="1" applyBorder="1" applyAlignment="1">
      <alignment horizontal="right"/>
    </xf>
    <xf numFmtId="0" fontId="1" fillId="2" borderId="1" xfId="0" applyFont="1" applyFill="1" applyBorder="1" applyAlignment="1" applyProtection="1">
      <alignment horizontal="center"/>
      <protection locked="0"/>
    </xf>
    <xf numFmtId="0" fontId="1" fillId="0" borderId="0" xfId="0" applyFont="1" applyAlignment="1">
      <alignment horizontal="center"/>
    </xf>
    <xf numFmtId="165" fontId="0" fillId="0" borderId="1" xfId="0" applyNumberFormat="1" applyBorder="1" applyAlignment="1">
      <alignment horizontal="center"/>
    </xf>
    <xf numFmtId="0" fontId="0" fillId="0" borderId="0" xfId="0" applyFill="1" applyBorder="1" applyAlignment="1" applyProtection="1">
      <alignment horizontal="center"/>
      <protection locked="0"/>
    </xf>
    <xf numFmtId="165" fontId="0" fillId="0" borderId="0" xfId="0" applyNumberFormat="1" applyBorder="1" applyAlignment="1">
      <alignment horizontal="center"/>
    </xf>
    <xf numFmtId="0" fontId="9" fillId="0" borderId="0" xfId="0" applyFont="1" applyAlignment="1">
      <alignment/>
    </xf>
    <xf numFmtId="0" fontId="1" fillId="0" borderId="0" xfId="0" applyFont="1" applyAlignment="1">
      <alignment/>
    </xf>
    <xf numFmtId="0" fontId="9" fillId="0" borderId="0" xfId="0" applyFont="1" applyAlignment="1">
      <alignment horizontal="center"/>
    </xf>
    <xf numFmtId="0" fontId="1" fillId="0" borderId="0" xfId="0" applyFont="1" applyAlignment="1">
      <alignment horizontal="right"/>
    </xf>
    <xf numFmtId="10" fontId="0" fillId="0" borderId="1" xfId="0" applyNumberFormat="1" applyBorder="1" applyAlignment="1">
      <alignment horizontal="center"/>
    </xf>
    <xf numFmtId="168" fontId="6" fillId="0" borderId="1" xfId="0" applyNumberFormat="1" applyFont="1" applyBorder="1" applyAlignment="1">
      <alignment horizontal="center"/>
    </xf>
    <xf numFmtId="0" fontId="1" fillId="0" borderId="1" xfId="0" applyNumberFormat="1" applyFont="1" applyBorder="1" applyAlignment="1">
      <alignment horizontal="center"/>
    </xf>
    <xf numFmtId="0" fontId="6" fillId="0" borderId="0" xfId="0" applyFont="1" applyBorder="1" applyAlignment="1">
      <alignment horizontal="left"/>
    </xf>
    <xf numFmtId="0" fontId="7" fillId="0" borderId="0" xfId="0" applyFont="1" applyBorder="1" applyAlignment="1">
      <alignment horizontal="center"/>
    </xf>
    <xf numFmtId="165" fontId="7" fillId="0" borderId="0" xfId="0" applyNumberFormat="1" applyFont="1" applyBorder="1" applyAlignment="1">
      <alignment/>
    </xf>
    <xf numFmtId="165" fontId="7" fillId="0" borderId="0" xfId="0" applyNumberFormat="1" applyFont="1" applyBorder="1" applyAlignment="1">
      <alignment horizontal="right"/>
    </xf>
    <xf numFmtId="164" fontId="7" fillId="0" borderId="0" xfId="0" applyNumberFormat="1" applyFont="1" applyBorder="1" applyAlignment="1">
      <alignment horizontal="right"/>
    </xf>
    <xf numFmtId="168" fontId="7" fillId="0" borderId="0" xfId="0" applyNumberFormat="1" applyFont="1" applyBorder="1" applyAlignment="1">
      <alignment horizontal="center"/>
    </xf>
    <xf numFmtId="10" fontId="1" fillId="0" borderId="0" xfId="0" applyNumberFormat="1" applyFont="1" applyBorder="1" applyAlignment="1">
      <alignment horizontal="center"/>
    </xf>
    <xf numFmtId="0" fontId="7" fillId="0" borderId="2" xfId="0" applyFont="1" applyBorder="1" applyAlignment="1">
      <alignment horizontal="left"/>
    </xf>
    <xf numFmtId="0" fontId="0" fillId="0" borderId="3" xfId="0" applyBorder="1" applyAlignment="1">
      <alignment horizontal="right"/>
    </xf>
    <xf numFmtId="0" fontId="5" fillId="0" borderId="1" xfId="0" applyFont="1" applyFill="1" applyBorder="1" applyAlignment="1">
      <alignment horizontal="center"/>
    </xf>
    <xf numFmtId="0" fontId="6" fillId="0" borderId="1" xfId="0" applyFont="1" applyBorder="1" applyAlignment="1">
      <alignment horizontal="center"/>
    </xf>
    <xf numFmtId="0" fontId="10" fillId="0" borderId="0" xfId="0" applyFont="1" applyAlignment="1">
      <alignment horizontal="left"/>
    </xf>
    <xf numFmtId="164" fontId="4" fillId="0" borderId="0" xfId="21" applyNumberFormat="1" applyFont="1" applyAlignment="1">
      <alignment/>
    </xf>
    <xf numFmtId="164" fontId="2" fillId="0" borderId="0" xfId="21" applyNumberFormat="1" applyFont="1" applyFill="1" applyAlignment="1">
      <alignment horizontal="right"/>
    </xf>
    <xf numFmtId="164" fontId="3" fillId="0" borderId="0" xfId="21" applyNumberFormat="1" applyFont="1" applyAlignment="1">
      <alignment/>
    </xf>
    <xf numFmtId="1" fontId="4" fillId="0" borderId="0" xfId="0" applyNumberFormat="1" applyFont="1" applyAlignment="1">
      <alignment/>
    </xf>
    <xf numFmtId="1" fontId="2" fillId="0" borderId="0" xfId="0" applyNumberFormat="1" applyFont="1" applyFill="1" applyAlignment="1">
      <alignment horizontal="right"/>
    </xf>
    <xf numFmtId="1" fontId="3" fillId="0" borderId="0" xfId="0" applyNumberFormat="1" applyFont="1" applyAlignment="1">
      <alignment/>
    </xf>
    <xf numFmtId="1" fontId="6" fillId="0" borderId="1" xfId="0" applyNumberFormat="1" applyFont="1" applyBorder="1" applyAlignment="1">
      <alignment horizontal="right"/>
    </xf>
    <xf numFmtId="0" fontId="7" fillId="0" borderId="0" xfId="0" applyFont="1" applyAlignment="1">
      <alignment horizontal="right" wrapText="1"/>
    </xf>
    <xf numFmtId="1" fontId="0" fillId="0" borderId="0" xfId="0" applyNumberFormat="1" applyAlignment="1">
      <alignment horizontal="right"/>
    </xf>
    <xf numFmtId="1" fontId="1" fillId="0" borderId="0" xfId="0" applyNumberFormat="1" applyFont="1" applyAlignment="1">
      <alignment horizontal="right"/>
    </xf>
    <xf numFmtId="1" fontId="9" fillId="0" borderId="0" xfId="0" applyNumberFormat="1" applyFont="1" applyAlignment="1">
      <alignment horizontal="right"/>
    </xf>
    <xf numFmtId="1" fontId="1" fillId="0" borderId="0" xfId="0" applyNumberFormat="1" applyFont="1" applyBorder="1" applyAlignment="1">
      <alignment horizontal="right"/>
    </xf>
    <xf numFmtId="168" fontId="1" fillId="0" borderId="4" xfId="0" applyNumberFormat="1" applyFont="1" applyBorder="1" applyAlignment="1">
      <alignment horizontal="center"/>
    </xf>
    <xf numFmtId="1" fontId="1" fillId="0" borderId="0" xfId="0" applyNumberFormat="1" applyFont="1" applyBorder="1" applyAlignment="1">
      <alignment horizontal="center"/>
    </xf>
    <xf numFmtId="0" fontId="7" fillId="2" borderId="1" xfId="0" applyFont="1" applyFill="1" applyBorder="1" applyAlignment="1" applyProtection="1">
      <alignment horizontal="center"/>
      <protection locked="0"/>
    </xf>
    <xf numFmtId="15" fontId="10" fillId="0" borderId="0" xfId="0" applyNumberFormat="1" applyFont="1" applyAlignment="1">
      <alignment horizontal="left"/>
    </xf>
    <xf numFmtId="0" fontId="12" fillId="0" borderId="0" xfId="0" applyFont="1" applyAlignment="1">
      <alignment horizontal="left"/>
    </xf>
    <xf numFmtId="0" fontId="13" fillId="0" borderId="0" xfId="0" applyFont="1" applyAlignment="1">
      <alignment horizontal="center"/>
    </xf>
    <xf numFmtId="0" fontId="6" fillId="0" borderId="1" xfId="0" applyFont="1" applyBorder="1" applyAlignment="1">
      <alignment horizontal="left" shrinkToFit="1"/>
    </xf>
    <xf numFmtId="0" fontId="6" fillId="2" borderId="1" xfId="0" applyFont="1" applyFill="1" applyBorder="1" applyAlignment="1" applyProtection="1">
      <alignment horizontal="left" shrinkToFit="1"/>
      <protection locked="0"/>
    </xf>
    <xf numFmtId="0" fontId="14" fillId="0" borderId="0" xfId="0" applyFont="1" applyAlignment="1">
      <alignment horizontal="left"/>
    </xf>
    <xf numFmtId="0" fontId="0" fillId="3" borderId="0" xfId="0" applyFill="1" applyAlignment="1">
      <alignment horizontal="center"/>
    </xf>
    <xf numFmtId="0" fontId="1" fillId="3" borderId="0" xfId="0" applyFont="1" applyFill="1" applyBorder="1" applyAlignment="1">
      <alignment/>
    </xf>
    <xf numFmtId="0" fontId="0" fillId="3" borderId="0" xfId="0" applyFont="1" applyFill="1" applyAlignment="1">
      <alignment horizontal="center"/>
    </xf>
    <xf numFmtId="0" fontId="0" fillId="0" borderId="1" xfId="0" applyFont="1" applyBorder="1" applyAlignment="1">
      <alignment/>
    </xf>
    <xf numFmtId="10" fontId="0" fillId="0" borderId="4" xfId="0" applyNumberFormat="1" applyFont="1" applyBorder="1" applyAlignment="1">
      <alignment horizontal="right" wrapText="1"/>
    </xf>
    <xf numFmtId="0" fontId="0" fillId="0" borderId="5" xfId="0" applyFont="1" applyBorder="1" applyAlignment="1">
      <alignment/>
    </xf>
    <xf numFmtId="10" fontId="0" fillId="0" borderId="6" xfId="0" applyNumberFormat="1" applyFont="1" applyBorder="1" applyAlignment="1">
      <alignment horizontal="right" wrapText="1"/>
    </xf>
    <xf numFmtId="0" fontId="17" fillId="0" borderId="6" xfId="0" applyFont="1" applyBorder="1" applyAlignment="1">
      <alignment wrapText="1"/>
    </xf>
    <xf numFmtId="0" fontId="1" fillId="0" borderId="1" xfId="0" applyFont="1" applyBorder="1" applyAlignment="1">
      <alignment/>
    </xf>
    <xf numFmtId="10" fontId="1" fillId="0" borderId="1" xfId="21" applyNumberFormat="1" applyFont="1" applyBorder="1" applyAlignment="1">
      <alignment/>
    </xf>
    <xf numFmtId="0" fontId="1" fillId="0" borderId="0" xfId="0" applyFont="1" applyFill="1" applyBorder="1" applyAlignment="1" applyProtection="1">
      <alignment horizontal="center"/>
      <protection locked="0"/>
    </xf>
    <xf numFmtId="0" fontId="0" fillId="0" borderId="1" xfId="0" applyBorder="1" applyAlignment="1">
      <alignment/>
    </xf>
    <xf numFmtId="173" fontId="18" fillId="0" borderId="5" xfId="0" applyNumberFormat="1" applyFont="1" applyBorder="1" applyAlignment="1">
      <alignment/>
    </xf>
    <xf numFmtId="173" fontId="18" fillId="0" borderId="5" xfId="0" applyNumberFormat="1" applyFont="1" applyBorder="1" applyAlignment="1">
      <alignment horizontal="right"/>
    </xf>
    <xf numFmtId="1" fontId="8" fillId="0" borderId="1" xfId="0" applyNumberFormat="1" applyFont="1" applyFill="1" applyBorder="1" applyAlignment="1" applyProtection="1">
      <alignment horizontal="right"/>
      <protection locked="0"/>
    </xf>
    <xf numFmtId="1" fontId="7" fillId="0" borderId="1" xfId="0" applyNumberFormat="1" applyFont="1" applyFill="1" applyBorder="1" applyAlignment="1" applyProtection="1">
      <alignment horizontal="right"/>
      <protection locked="0"/>
    </xf>
    <xf numFmtId="0" fontId="0" fillId="0" borderId="6" xfId="0" applyFont="1" applyFill="1" applyBorder="1" applyAlignment="1">
      <alignment horizontal="right"/>
    </xf>
    <xf numFmtId="0" fontId="0" fillId="0" borderId="4" xfId="0" applyFont="1" applyFill="1" applyBorder="1" applyAlignment="1">
      <alignment horizontal="right"/>
    </xf>
    <xf numFmtId="0" fontId="0" fillId="0" borderId="1" xfId="0" applyFill="1" applyBorder="1" applyAlignment="1">
      <alignment/>
    </xf>
    <xf numFmtId="174" fontId="18" fillId="0" borderId="5" xfId="0" applyNumberFormat="1" applyFont="1" applyBorder="1" applyAlignment="1">
      <alignment horizontal="righ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514350</xdr:colOff>
      <xdr:row>0</xdr:row>
      <xdr:rowOff>76200</xdr:rowOff>
    </xdr:from>
    <xdr:to>
      <xdr:col>16</xdr:col>
      <xdr:colOff>361950</xdr:colOff>
      <xdr:row>6</xdr:row>
      <xdr:rowOff>57150</xdr:rowOff>
    </xdr:to>
    <xdr:pic>
      <xdr:nvPicPr>
        <xdr:cNvPr id="1" name="Picture 172"/>
        <xdr:cNvPicPr preferRelativeResize="1">
          <a:picLocks noChangeAspect="1"/>
        </xdr:cNvPicPr>
      </xdr:nvPicPr>
      <xdr:blipFill>
        <a:blip r:embed="rId1"/>
        <a:stretch>
          <a:fillRect/>
        </a:stretch>
      </xdr:blipFill>
      <xdr:spPr>
        <a:xfrm>
          <a:off x="6972300" y="76200"/>
          <a:ext cx="2895600" cy="952500"/>
        </a:xfrm>
        <a:prstGeom prst="rect">
          <a:avLst/>
        </a:prstGeom>
        <a:solidFill>
          <a:srgbClr val="FFFFFF"/>
        </a:solidFill>
        <a:ln w="9525" cmpd="sng">
          <a:noFill/>
        </a:ln>
      </xdr:spPr>
    </xdr:pic>
    <xdr:clientData/>
  </xdr:twoCellAnchor>
  <xdr:twoCellAnchor>
    <xdr:from>
      <xdr:col>4</xdr:col>
      <xdr:colOff>228600</xdr:colOff>
      <xdr:row>33</xdr:row>
      <xdr:rowOff>133350</xdr:rowOff>
    </xdr:from>
    <xdr:to>
      <xdr:col>9</xdr:col>
      <xdr:colOff>361950</xdr:colOff>
      <xdr:row>52</xdr:row>
      <xdr:rowOff>123825</xdr:rowOff>
    </xdr:to>
    <xdr:sp>
      <xdr:nvSpPr>
        <xdr:cNvPr id="2" name="Polygon 1"/>
        <xdr:cNvSpPr>
          <a:spLocks/>
        </xdr:cNvSpPr>
      </xdr:nvSpPr>
      <xdr:spPr>
        <a:xfrm>
          <a:off x="2419350" y="5476875"/>
          <a:ext cx="3181350" cy="3067050"/>
        </a:xfrm>
        <a:custGeom>
          <a:pathLst>
            <a:path h="322" w="334">
              <a:moveTo>
                <a:pt x="0" y="94"/>
              </a:moveTo>
              <a:lnTo>
                <a:pt x="131" y="0"/>
              </a:lnTo>
              <a:lnTo>
                <a:pt x="169" y="32"/>
              </a:lnTo>
              <a:lnTo>
                <a:pt x="174" y="60"/>
              </a:lnTo>
              <a:lnTo>
                <a:pt x="180" y="77"/>
              </a:lnTo>
              <a:lnTo>
                <a:pt x="186" y="83"/>
              </a:lnTo>
              <a:lnTo>
                <a:pt x="182" y="90"/>
              </a:lnTo>
              <a:lnTo>
                <a:pt x="186" y="98"/>
              </a:lnTo>
              <a:lnTo>
                <a:pt x="184" y="112"/>
              </a:lnTo>
              <a:lnTo>
                <a:pt x="230" y="111"/>
              </a:lnTo>
              <a:lnTo>
                <a:pt x="243" y="113"/>
              </a:lnTo>
              <a:lnTo>
                <a:pt x="250" y="115"/>
              </a:lnTo>
              <a:lnTo>
                <a:pt x="248" y="123"/>
              </a:lnTo>
              <a:lnTo>
                <a:pt x="285" y="119"/>
              </a:lnTo>
              <a:lnTo>
                <a:pt x="290" y="123"/>
              </a:lnTo>
              <a:lnTo>
                <a:pt x="296" y="121"/>
              </a:lnTo>
              <a:lnTo>
                <a:pt x="306" y="135"/>
              </a:lnTo>
              <a:lnTo>
                <a:pt x="306" y="143"/>
              </a:lnTo>
              <a:lnTo>
                <a:pt x="324" y="164"/>
              </a:lnTo>
              <a:lnTo>
                <a:pt x="324" y="173"/>
              </a:lnTo>
              <a:lnTo>
                <a:pt x="334" y="178"/>
              </a:lnTo>
              <a:lnTo>
                <a:pt x="327" y="193"/>
              </a:lnTo>
              <a:lnTo>
                <a:pt x="318" y="188"/>
              </a:lnTo>
              <a:lnTo>
                <a:pt x="310" y="188"/>
              </a:lnTo>
              <a:lnTo>
                <a:pt x="310" y="192"/>
              </a:lnTo>
              <a:lnTo>
                <a:pt x="316" y="203"/>
              </a:lnTo>
              <a:lnTo>
                <a:pt x="305" y="219"/>
              </a:lnTo>
              <a:lnTo>
                <a:pt x="293" y="232"/>
              </a:lnTo>
              <a:lnTo>
                <a:pt x="290" y="239"/>
              </a:lnTo>
              <a:lnTo>
                <a:pt x="295" y="259"/>
              </a:lnTo>
              <a:lnTo>
                <a:pt x="293" y="274"/>
              </a:lnTo>
              <a:lnTo>
                <a:pt x="280" y="288"/>
              </a:lnTo>
              <a:lnTo>
                <a:pt x="264" y="318"/>
              </a:lnTo>
              <a:lnTo>
                <a:pt x="261" y="322"/>
              </a:lnTo>
              <a:lnTo>
                <a:pt x="242" y="303"/>
              </a:lnTo>
              <a:lnTo>
                <a:pt x="228" y="286"/>
              </a:lnTo>
              <a:lnTo>
                <a:pt x="222" y="266"/>
              </a:lnTo>
              <a:lnTo>
                <a:pt x="218" y="249"/>
              </a:lnTo>
              <a:lnTo>
                <a:pt x="205" y="237"/>
              </a:lnTo>
              <a:lnTo>
                <a:pt x="195" y="229"/>
              </a:lnTo>
              <a:lnTo>
                <a:pt x="206" y="212"/>
              </a:lnTo>
              <a:lnTo>
                <a:pt x="223" y="207"/>
              </a:lnTo>
              <a:lnTo>
                <a:pt x="238" y="194"/>
              </a:lnTo>
              <a:lnTo>
                <a:pt x="242" y="189"/>
              </a:lnTo>
              <a:lnTo>
                <a:pt x="249" y="183"/>
              </a:lnTo>
              <a:lnTo>
                <a:pt x="254" y="180"/>
              </a:lnTo>
              <a:lnTo>
                <a:pt x="260" y="167"/>
              </a:lnTo>
              <a:lnTo>
                <a:pt x="268" y="157"/>
              </a:lnTo>
              <a:lnTo>
                <a:pt x="271" y="149"/>
              </a:lnTo>
              <a:lnTo>
                <a:pt x="267" y="144"/>
              </a:lnTo>
              <a:lnTo>
                <a:pt x="254" y="137"/>
              </a:lnTo>
              <a:lnTo>
                <a:pt x="249" y="129"/>
              </a:lnTo>
              <a:lnTo>
                <a:pt x="249" y="122"/>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39</xdr:row>
      <xdr:rowOff>47625</xdr:rowOff>
    </xdr:from>
    <xdr:to>
      <xdr:col>7</xdr:col>
      <xdr:colOff>257175</xdr:colOff>
      <xdr:row>47</xdr:row>
      <xdr:rowOff>57150</xdr:rowOff>
    </xdr:to>
    <xdr:sp>
      <xdr:nvSpPr>
        <xdr:cNvPr id="3" name="Polygon 2"/>
        <xdr:cNvSpPr>
          <a:spLocks/>
        </xdr:cNvSpPr>
      </xdr:nvSpPr>
      <xdr:spPr>
        <a:xfrm>
          <a:off x="2419350" y="6362700"/>
          <a:ext cx="1857375" cy="1304925"/>
        </a:xfrm>
        <a:custGeom>
          <a:pathLst>
            <a:path h="137" w="195">
              <a:moveTo>
                <a:pt x="0" y="0"/>
              </a:moveTo>
              <a:lnTo>
                <a:pt x="9" y="36"/>
              </a:lnTo>
              <a:lnTo>
                <a:pt x="4" y="56"/>
              </a:lnTo>
              <a:lnTo>
                <a:pt x="47" y="122"/>
              </a:lnTo>
              <a:lnTo>
                <a:pt x="99" y="87"/>
              </a:lnTo>
              <a:lnTo>
                <a:pt x="129" y="113"/>
              </a:lnTo>
              <a:lnTo>
                <a:pt x="154" y="124"/>
              </a:lnTo>
              <a:lnTo>
                <a:pt x="195" y="137"/>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34</xdr:row>
      <xdr:rowOff>85725</xdr:rowOff>
    </xdr:from>
    <xdr:to>
      <xdr:col>10</xdr:col>
      <xdr:colOff>123825</xdr:colOff>
      <xdr:row>44</xdr:row>
      <xdr:rowOff>0</xdr:rowOff>
    </xdr:to>
    <xdr:sp>
      <xdr:nvSpPr>
        <xdr:cNvPr id="4" name="Polygon 3"/>
        <xdr:cNvSpPr>
          <a:spLocks/>
        </xdr:cNvSpPr>
      </xdr:nvSpPr>
      <xdr:spPr>
        <a:xfrm>
          <a:off x="4086225" y="5591175"/>
          <a:ext cx="1885950" cy="1533525"/>
        </a:xfrm>
        <a:custGeom>
          <a:pathLst>
            <a:path h="161" w="198">
              <a:moveTo>
                <a:pt x="0" y="49"/>
              </a:moveTo>
              <a:lnTo>
                <a:pt x="18" y="20"/>
              </a:lnTo>
              <a:lnTo>
                <a:pt x="41" y="0"/>
              </a:lnTo>
              <a:lnTo>
                <a:pt x="52" y="19"/>
              </a:lnTo>
              <a:lnTo>
                <a:pt x="66" y="29"/>
              </a:lnTo>
              <a:lnTo>
                <a:pt x="103" y="44"/>
              </a:lnTo>
              <a:lnTo>
                <a:pt x="138" y="56"/>
              </a:lnTo>
              <a:lnTo>
                <a:pt x="162" y="61"/>
              </a:lnTo>
              <a:lnTo>
                <a:pt x="191" y="66"/>
              </a:lnTo>
              <a:lnTo>
                <a:pt x="190" y="105"/>
              </a:lnTo>
              <a:lnTo>
                <a:pt x="187" y="115"/>
              </a:lnTo>
              <a:lnTo>
                <a:pt x="188" y="126"/>
              </a:lnTo>
              <a:lnTo>
                <a:pt x="196" y="137"/>
              </a:lnTo>
              <a:lnTo>
                <a:pt x="198" y="161"/>
              </a:lnTo>
              <a:lnTo>
                <a:pt x="190" y="159"/>
              </a:lnTo>
              <a:lnTo>
                <a:pt x="185" y="161"/>
              </a:lnTo>
              <a:lnTo>
                <a:pt x="153" y="161"/>
              </a:lnTo>
              <a:lnTo>
                <a:pt x="149" y="16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38</xdr:row>
      <xdr:rowOff>66675</xdr:rowOff>
    </xdr:from>
    <xdr:to>
      <xdr:col>12</xdr:col>
      <xdr:colOff>514350</xdr:colOff>
      <xdr:row>55</xdr:row>
      <xdr:rowOff>38100</xdr:rowOff>
    </xdr:to>
    <xdr:sp>
      <xdr:nvSpPr>
        <xdr:cNvPr id="5" name="Polygon 4"/>
        <xdr:cNvSpPr>
          <a:spLocks/>
        </xdr:cNvSpPr>
      </xdr:nvSpPr>
      <xdr:spPr>
        <a:xfrm>
          <a:off x="5905500" y="6219825"/>
          <a:ext cx="1676400" cy="2724150"/>
        </a:xfrm>
        <a:custGeom>
          <a:pathLst>
            <a:path h="286" w="176">
              <a:moveTo>
                <a:pt x="0" y="0"/>
              </a:moveTo>
              <a:lnTo>
                <a:pt x="41" y="23"/>
              </a:lnTo>
              <a:lnTo>
                <a:pt x="50" y="28"/>
              </a:lnTo>
              <a:lnTo>
                <a:pt x="63" y="25"/>
              </a:lnTo>
              <a:lnTo>
                <a:pt x="81" y="53"/>
              </a:lnTo>
              <a:lnTo>
                <a:pt x="92" y="65"/>
              </a:lnTo>
              <a:lnTo>
                <a:pt x="105" y="78"/>
              </a:lnTo>
              <a:lnTo>
                <a:pt x="119" y="98"/>
              </a:lnTo>
              <a:lnTo>
                <a:pt x="136" y="114"/>
              </a:lnTo>
              <a:lnTo>
                <a:pt x="152" y="121"/>
              </a:lnTo>
              <a:lnTo>
                <a:pt x="161" y="127"/>
              </a:lnTo>
              <a:lnTo>
                <a:pt x="165" y="138"/>
              </a:lnTo>
              <a:lnTo>
                <a:pt x="169" y="148"/>
              </a:lnTo>
              <a:lnTo>
                <a:pt x="169" y="161"/>
              </a:lnTo>
              <a:lnTo>
                <a:pt x="176" y="169"/>
              </a:lnTo>
              <a:lnTo>
                <a:pt x="168" y="191"/>
              </a:lnTo>
              <a:lnTo>
                <a:pt x="161" y="199"/>
              </a:lnTo>
              <a:lnTo>
                <a:pt x="157" y="201"/>
              </a:lnTo>
              <a:lnTo>
                <a:pt x="150" y="204"/>
              </a:lnTo>
              <a:lnTo>
                <a:pt x="140" y="202"/>
              </a:lnTo>
              <a:lnTo>
                <a:pt x="132" y="200"/>
              </a:lnTo>
              <a:lnTo>
                <a:pt x="126" y="199"/>
              </a:lnTo>
              <a:lnTo>
                <a:pt x="119" y="200"/>
              </a:lnTo>
              <a:lnTo>
                <a:pt x="111" y="205"/>
              </a:lnTo>
              <a:lnTo>
                <a:pt x="101" y="214"/>
              </a:lnTo>
              <a:lnTo>
                <a:pt x="91" y="228"/>
              </a:lnTo>
              <a:lnTo>
                <a:pt x="80" y="240"/>
              </a:lnTo>
              <a:lnTo>
                <a:pt x="80" y="245"/>
              </a:lnTo>
              <a:lnTo>
                <a:pt x="83" y="255"/>
              </a:lnTo>
              <a:lnTo>
                <a:pt x="87" y="266"/>
              </a:lnTo>
              <a:lnTo>
                <a:pt x="91" y="275"/>
              </a:lnTo>
              <a:lnTo>
                <a:pt x="92" y="281"/>
              </a:lnTo>
              <a:lnTo>
                <a:pt x="90" y="285"/>
              </a:lnTo>
              <a:lnTo>
                <a:pt x="86" y="286"/>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40</xdr:row>
      <xdr:rowOff>57150</xdr:rowOff>
    </xdr:from>
    <xdr:to>
      <xdr:col>7</xdr:col>
      <xdr:colOff>152400</xdr:colOff>
      <xdr:row>45</xdr:row>
      <xdr:rowOff>57150</xdr:rowOff>
    </xdr:to>
    <xdr:sp>
      <xdr:nvSpPr>
        <xdr:cNvPr id="6" name="Polygon 5"/>
        <xdr:cNvSpPr>
          <a:spLocks/>
        </xdr:cNvSpPr>
      </xdr:nvSpPr>
      <xdr:spPr>
        <a:xfrm>
          <a:off x="3533775" y="6534150"/>
          <a:ext cx="638175" cy="809625"/>
        </a:xfrm>
        <a:custGeom>
          <a:pathLst>
            <a:path h="85" w="67">
              <a:moveTo>
                <a:pt x="0" y="85"/>
              </a:moveTo>
              <a:cubicBezTo>
                <a:pt x="2" y="83"/>
                <a:pt x="5" y="82"/>
                <a:pt x="7" y="80"/>
              </a:cubicBezTo>
              <a:lnTo>
                <a:pt x="5" y="70"/>
              </a:lnTo>
              <a:lnTo>
                <a:pt x="8" y="62"/>
              </a:lnTo>
              <a:lnTo>
                <a:pt x="10" y="54"/>
              </a:lnTo>
              <a:lnTo>
                <a:pt x="14" y="47"/>
              </a:lnTo>
              <a:lnTo>
                <a:pt x="20" y="44"/>
              </a:lnTo>
              <a:lnTo>
                <a:pt x="29" y="44"/>
              </a:lnTo>
              <a:lnTo>
                <a:pt x="37" y="42"/>
              </a:lnTo>
              <a:lnTo>
                <a:pt x="42" y="29"/>
              </a:lnTo>
              <a:lnTo>
                <a:pt x="47" y="20"/>
              </a:lnTo>
              <a:lnTo>
                <a:pt x="50" y="15"/>
              </a:lnTo>
              <a:lnTo>
                <a:pt x="56" y="10"/>
              </a:lnTo>
              <a:lnTo>
                <a:pt x="61" y="7"/>
              </a:lnTo>
              <a:lnTo>
                <a:pt x="64" y="3"/>
              </a:lnTo>
              <a:lnTo>
                <a:pt x="67"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43</xdr:row>
      <xdr:rowOff>85725</xdr:rowOff>
    </xdr:from>
    <xdr:to>
      <xdr:col>11</xdr:col>
      <xdr:colOff>504825</xdr:colOff>
      <xdr:row>65</xdr:row>
      <xdr:rowOff>47625</xdr:rowOff>
    </xdr:to>
    <xdr:sp>
      <xdr:nvSpPr>
        <xdr:cNvPr id="7" name="Polygon 6"/>
        <xdr:cNvSpPr>
          <a:spLocks/>
        </xdr:cNvSpPr>
      </xdr:nvSpPr>
      <xdr:spPr>
        <a:xfrm>
          <a:off x="1485900" y="7048500"/>
          <a:ext cx="5476875" cy="3524250"/>
        </a:xfrm>
        <a:custGeom>
          <a:pathLst>
            <a:path h="370" w="555">
              <a:moveTo>
                <a:pt x="125" y="50"/>
              </a:moveTo>
              <a:lnTo>
                <a:pt x="89" y="74"/>
              </a:lnTo>
              <a:lnTo>
                <a:pt x="85" y="95"/>
              </a:lnTo>
              <a:lnTo>
                <a:pt x="80" y="114"/>
              </a:lnTo>
              <a:lnTo>
                <a:pt x="73" y="131"/>
              </a:lnTo>
              <a:lnTo>
                <a:pt x="65" y="143"/>
              </a:lnTo>
              <a:lnTo>
                <a:pt x="56" y="155"/>
              </a:lnTo>
              <a:lnTo>
                <a:pt x="50" y="158"/>
              </a:lnTo>
              <a:lnTo>
                <a:pt x="41" y="158"/>
              </a:lnTo>
              <a:lnTo>
                <a:pt x="31" y="153"/>
              </a:lnTo>
              <a:lnTo>
                <a:pt x="26" y="154"/>
              </a:lnTo>
              <a:lnTo>
                <a:pt x="26" y="160"/>
              </a:lnTo>
              <a:lnTo>
                <a:pt x="24" y="171"/>
              </a:lnTo>
              <a:lnTo>
                <a:pt x="21" y="186"/>
              </a:lnTo>
              <a:lnTo>
                <a:pt x="16" y="191"/>
              </a:lnTo>
              <a:lnTo>
                <a:pt x="11" y="203"/>
              </a:lnTo>
              <a:lnTo>
                <a:pt x="10" y="213"/>
              </a:lnTo>
              <a:lnTo>
                <a:pt x="8" y="221"/>
              </a:lnTo>
              <a:lnTo>
                <a:pt x="5" y="229"/>
              </a:lnTo>
              <a:lnTo>
                <a:pt x="1" y="234"/>
              </a:lnTo>
              <a:lnTo>
                <a:pt x="0" y="238"/>
              </a:lnTo>
              <a:lnTo>
                <a:pt x="6" y="244"/>
              </a:lnTo>
              <a:lnTo>
                <a:pt x="11" y="250"/>
              </a:lnTo>
              <a:lnTo>
                <a:pt x="14" y="259"/>
              </a:lnTo>
              <a:lnTo>
                <a:pt x="14" y="264"/>
              </a:lnTo>
              <a:lnTo>
                <a:pt x="46" y="264"/>
              </a:lnTo>
              <a:lnTo>
                <a:pt x="66" y="262"/>
              </a:lnTo>
              <a:lnTo>
                <a:pt x="81" y="262"/>
              </a:lnTo>
              <a:lnTo>
                <a:pt x="91" y="262"/>
              </a:lnTo>
              <a:lnTo>
                <a:pt x="106" y="266"/>
              </a:lnTo>
              <a:lnTo>
                <a:pt x="121" y="274"/>
              </a:lnTo>
              <a:lnTo>
                <a:pt x="144" y="280"/>
              </a:lnTo>
              <a:lnTo>
                <a:pt x="165" y="289"/>
              </a:lnTo>
              <a:lnTo>
                <a:pt x="184" y="301"/>
              </a:lnTo>
              <a:lnTo>
                <a:pt x="195" y="316"/>
              </a:lnTo>
              <a:lnTo>
                <a:pt x="205" y="331"/>
              </a:lnTo>
              <a:lnTo>
                <a:pt x="216" y="348"/>
              </a:lnTo>
              <a:lnTo>
                <a:pt x="234" y="370"/>
              </a:lnTo>
              <a:lnTo>
                <a:pt x="249" y="339"/>
              </a:lnTo>
              <a:lnTo>
                <a:pt x="267" y="312"/>
              </a:lnTo>
              <a:lnTo>
                <a:pt x="274" y="290"/>
              </a:lnTo>
              <a:lnTo>
                <a:pt x="274" y="274"/>
              </a:lnTo>
              <a:lnTo>
                <a:pt x="277" y="253"/>
              </a:lnTo>
              <a:lnTo>
                <a:pt x="280" y="242"/>
              </a:lnTo>
              <a:lnTo>
                <a:pt x="295" y="220"/>
              </a:lnTo>
              <a:lnTo>
                <a:pt x="306" y="205"/>
              </a:lnTo>
              <a:lnTo>
                <a:pt x="316" y="187"/>
              </a:lnTo>
              <a:lnTo>
                <a:pt x="326" y="173"/>
              </a:lnTo>
              <a:lnTo>
                <a:pt x="339" y="155"/>
              </a:lnTo>
              <a:lnTo>
                <a:pt x="360" y="165"/>
              </a:lnTo>
              <a:lnTo>
                <a:pt x="385" y="174"/>
              </a:lnTo>
              <a:lnTo>
                <a:pt x="402" y="175"/>
              </a:lnTo>
              <a:lnTo>
                <a:pt x="415" y="175"/>
              </a:lnTo>
              <a:lnTo>
                <a:pt x="416" y="160"/>
              </a:lnTo>
              <a:lnTo>
                <a:pt x="424" y="147"/>
              </a:lnTo>
              <a:lnTo>
                <a:pt x="435" y="139"/>
              </a:lnTo>
              <a:lnTo>
                <a:pt x="444" y="127"/>
              </a:lnTo>
              <a:lnTo>
                <a:pt x="456" y="119"/>
              </a:lnTo>
              <a:lnTo>
                <a:pt x="462" y="113"/>
              </a:lnTo>
              <a:lnTo>
                <a:pt x="467" y="97"/>
              </a:lnTo>
              <a:lnTo>
                <a:pt x="467" y="89"/>
              </a:lnTo>
              <a:lnTo>
                <a:pt x="470" y="80"/>
              </a:lnTo>
              <a:lnTo>
                <a:pt x="479" y="73"/>
              </a:lnTo>
              <a:lnTo>
                <a:pt x="490" y="70"/>
              </a:lnTo>
              <a:lnTo>
                <a:pt x="510" y="64"/>
              </a:lnTo>
              <a:lnTo>
                <a:pt x="516" y="60"/>
              </a:lnTo>
              <a:lnTo>
                <a:pt x="522" y="53"/>
              </a:lnTo>
              <a:lnTo>
                <a:pt x="526" y="43"/>
              </a:lnTo>
              <a:lnTo>
                <a:pt x="524" y="33"/>
              </a:lnTo>
              <a:lnTo>
                <a:pt x="521" y="20"/>
              </a:lnTo>
              <a:lnTo>
                <a:pt x="521" y="12"/>
              </a:lnTo>
              <a:lnTo>
                <a:pt x="530" y="5"/>
              </a:lnTo>
              <a:lnTo>
                <a:pt x="539" y="5"/>
              </a:lnTo>
              <a:lnTo>
                <a:pt x="550" y="5"/>
              </a:lnTo>
              <a:lnTo>
                <a:pt x="555"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46</xdr:row>
      <xdr:rowOff>57150</xdr:rowOff>
    </xdr:from>
    <xdr:to>
      <xdr:col>6</xdr:col>
      <xdr:colOff>400050</xdr:colOff>
      <xdr:row>53</xdr:row>
      <xdr:rowOff>104775</xdr:rowOff>
    </xdr:to>
    <xdr:sp>
      <xdr:nvSpPr>
        <xdr:cNvPr id="8" name="Polygon 7"/>
        <xdr:cNvSpPr>
          <a:spLocks/>
        </xdr:cNvSpPr>
      </xdr:nvSpPr>
      <xdr:spPr>
        <a:xfrm>
          <a:off x="2200275" y="7505700"/>
          <a:ext cx="1609725" cy="1181100"/>
        </a:xfrm>
        <a:custGeom>
          <a:pathLst>
            <a:path h="124" w="169">
              <a:moveTo>
                <a:pt x="0" y="108"/>
              </a:moveTo>
              <a:lnTo>
                <a:pt x="21" y="112"/>
              </a:lnTo>
              <a:lnTo>
                <a:pt x="46" y="114"/>
              </a:lnTo>
              <a:lnTo>
                <a:pt x="59" y="116"/>
              </a:lnTo>
              <a:lnTo>
                <a:pt x="76" y="122"/>
              </a:lnTo>
              <a:lnTo>
                <a:pt x="89" y="123"/>
              </a:lnTo>
              <a:lnTo>
                <a:pt x="102" y="123"/>
              </a:lnTo>
              <a:lnTo>
                <a:pt x="114" y="124"/>
              </a:lnTo>
              <a:lnTo>
                <a:pt x="113" y="111"/>
              </a:lnTo>
              <a:lnTo>
                <a:pt x="110" y="97"/>
              </a:lnTo>
              <a:lnTo>
                <a:pt x="116" y="86"/>
              </a:lnTo>
              <a:lnTo>
                <a:pt x="124" y="76"/>
              </a:lnTo>
              <a:lnTo>
                <a:pt x="139" y="69"/>
              </a:lnTo>
              <a:lnTo>
                <a:pt x="152" y="62"/>
              </a:lnTo>
              <a:lnTo>
                <a:pt x="160" y="52"/>
              </a:lnTo>
              <a:lnTo>
                <a:pt x="167" y="37"/>
              </a:lnTo>
              <a:lnTo>
                <a:pt x="168" y="20"/>
              </a:lnTo>
              <a:lnTo>
                <a:pt x="166" y="7"/>
              </a:lnTo>
              <a:lnTo>
                <a:pt x="16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53</xdr:row>
      <xdr:rowOff>95250</xdr:rowOff>
    </xdr:from>
    <xdr:to>
      <xdr:col>10</xdr:col>
      <xdr:colOff>361950</xdr:colOff>
      <xdr:row>62</xdr:row>
      <xdr:rowOff>19050</xdr:rowOff>
    </xdr:to>
    <xdr:sp>
      <xdr:nvSpPr>
        <xdr:cNvPr id="9" name="Polygon 8"/>
        <xdr:cNvSpPr>
          <a:spLocks/>
        </xdr:cNvSpPr>
      </xdr:nvSpPr>
      <xdr:spPr>
        <a:xfrm>
          <a:off x="3286125" y="8677275"/>
          <a:ext cx="2924175" cy="1381125"/>
        </a:xfrm>
        <a:custGeom>
          <a:pathLst>
            <a:path h="145" w="307">
              <a:moveTo>
                <a:pt x="0" y="1"/>
              </a:moveTo>
              <a:cubicBezTo>
                <a:pt x="3" y="1"/>
                <a:pt x="9" y="0"/>
                <a:pt x="9" y="0"/>
              </a:cubicBezTo>
              <a:lnTo>
                <a:pt x="17" y="3"/>
              </a:lnTo>
              <a:lnTo>
                <a:pt x="29" y="5"/>
              </a:lnTo>
              <a:lnTo>
                <a:pt x="36" y="8"/>
              </a:lnTo>
              <a:lnTo>
                <a:pt x="51" y="14"/>
              </a:lnTo>
              <a:lnTo>
                <a:pt x="61" y="20"/>
              </a:lnTo>
              <a:lnTo>
                <a:pt x="71" y="29"/>
              </a:lnTo>
              <a:lnTo>
                <a:pt x="77" y="35"/>
              </a:lnTo>
              <a:lnTo>
                <a:pt x="81" y="41"/>
              </a:lnTo>
              <a:lnTo>
                <a:pt x="86" y="54"/>
              </a:lnTo>
              <a:lnTo>
                <a:pt x="92" y="60"/>
              </a:lnTo>
              <a:lnTo>
                <a:pt x="99" y="66"/>
              </a:lnTo>
              <a:lnTo>
                <a:pt x="107" y="73"/>
              </a:lnTo>
              <a:lnTo>
                <a:pt x="110" y="75"/>
              </a:lnTo>
              <a:lnTo>
                <a:pt x="129" y="78"/>
              </a:lnTo>
              <a:lnTo>
                <a:pt x="146" y="83"/>
              </a:lnTo>
              <a:lnTo>
                <a:pt x="156" y="83"/>
              </a:lnTo>
              <a:lnTo>
                <a:pt x="170" y="86"/>
              </a:lnTo>
              <a:lnTo>
                <a:pt x="181" y="89"/>
              </a:lnTo>
              <a:lnTo>
                <a:pt x="195" y="95"/>
              </a:lnTo>
              <a:lnTo>
                <a:pt x="209" y="105"/>
              </a:lnTo>
              <a:lnTo>
                <a:pt x="226" y="120"/>
              </a:lnTo>
              <a:lnTo>
                <a:pt x="239" y="130"/>
              </a:lnTo>
              <a:lnTo>
                <a:pt x="252" y="135"/>
              </a:lnTo>
              <a:lnTo>
                <a:pt x="260" y="139"/>
              </a:lnTo>
              <a:lnTo>
                <a:pt x="272" y="144"/>
              </a:lnTo>
              <a:lnTo>
                <a:pt x="275" y="145"/>
              </a:lnTo>
              <a:lnTo>
                <a:pt x="277" y="125"/>
              </a:lnTo>
              <a:lnTo>
                <a:pt x="276" y="110"/>
              </a:lnTo>
              <a:lnTo>
                <a:pt x="279" y="94"/>
              </a:lnTo>
              <a:lnTo>
                <a:pt x="284" y="83"/>
              </a:lnTo>
              <a:lnTo>
                <a:pt x="290" y="69"/>
              </a:lnTo>
              <a:lnTo>
                <a:pt x="295" y="59"/>
              </a:lnTo>
              <a:lnTo>
                <a:pt x="300" y="48"/>
              </a:lnTo>
              <a:lnTo>
                <a:pt x="304" y="37"/>
              </a:lnTo>
              <a:lnTo>
                <a:pt x="305" y="25"/>
              </a:lnTo>
              <a:lnTo>
                <a:pt x="307" y="20"/>
              </a:lnTo>
              <a:lnTo>
                <a:pt x="301" y="18"/>
              </a:lnTo>
              <a:lnTo>
                <a:pt x="291" y="13"/>
              </a:lnTo>
              <a:lnTo>
                <a:pt x="284" y="7"/>
              </a:lnTo>
              <a:lnTo>
                <a:pt x="275" y="8"/>
              </a:lnTo>
              <a:lnTo>
                <a:pt x="263" y="5"/>
              </a:lnTo>
              <a:lnTo>
                <a:pt x="259" y="5"/>
              </a:lnTo>
              <a:lnTo>
                <a:pt x="255" y="5"/>
              </a:lnTo>
              <a:lnTo>
                <a:pt x="248" y="4"/>
              </a:lnTo>
              <a:lnTo>
                <a:pt x="246" y="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56</xdr:row>
      <xdr:rowOff>19050</xdr:rowOff>
    </xdr:from>
    <xdr:to>
      <xdr:col>7</xdr:col>
      <xdr:colOff>47625</xdr:colOff>
      <xdr:row>60</xdr:row>
      <xdr:rowOff>19050</xdr:rowOff>
    </xdr:to>
    <xdr:sp>
      <xdr:nvSpPr>
        <xdr:cNvPr id="10" name="Polygon 9"/>
        <xdr:cNvSpPr>
          <a:spLocks/>
        </xdr:cNvSpPr>
      </xdr:nvSpPr>
      <xdr:spPr>
        <a:xfrm>
          <a:off x="3095625" y="9086850"/>
          <a:ext cx="971550" cy="647700"/>
        </a:xfrm>
        <a:custGeom>
          <a:pathLst>
            <a:path h="68" w="102">
              <a:moveTo>
                <a:pt x="0" y="68"/>
              </a:moveTo>
              <a:lnTo>
                <a:pt x="5" y="54"/>
              </a:lnTo>
              <a:lnTo>
                <a:pt x="7" y="40"/>
              </a:lnTo>
              <a:lnTo>
                <a:pt x="11" y="35"/>
              </a:lnTo>
              <a:lnTo>
                <a:pt x="22" y="33"/>
              </a:lnTo>
              <a:lnTo>
                <a:pt x="29" y="35"/>
              </a:lnTo>
              <a:lnTo>
                <a:pt x="49" y="32"/>
              </a:lnTo>
              <a:lnTo>
                <a:pt x="54" y="32"/>
              </a:lnTo>
              <a:lnTo>
                <a:pt x="62" y="32"/>
              </a:lnTo>
              <a:lnTo>
                <a:pt x="67" y="28"/>
              </a:lnTo>
              <a:lnTo>
                <a:pt x="77" y="19"/>
              </a:lnTo>
              <a:lnTo>
                <a:pt x="86" y="12"/>
              </a:lnTo>
              <a:lnTo>
                <a:pt x="92" y="7"/>
              </a:lnTo>
              <a:lnTo>
                <a:pt x="99" y="2"/>
              </a:lnTo>
              <a:lnTo>
                <a:pt x="10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51</xdr:row>
      <xdr:rowOff>152400</xdr:rowOff>
    </xdr:from>
    <xdr:to>
      <xdr:col>13</xdr:col>
      <xdr:colOff>76200</xdr:colOff>
      <xdr:row>69</xdr:row>
      <xdr:rowOff>57150</xdr:rowOff>
    </xdr:to>
    <xdr:sp>
      <xdr:nvSpPr>
        <xdr:cNvPr id="11" name="Polygon 10"/>
        <xdr:cNvSpPr>
          <a:spLocks/>
        </xdr:cNvSpPr>
      </xdr:nvSpPr>
      <xdr:spPr>
        <a:xfrm>
          <a:off x="4029075" y="8410575"/>
          <a:ext cx="3724275" cy="2819400"/>
        </a:xfrm>
        <a:custGeom>
          <a:pathLst>
            <a:path h="296" w="391">
              <a:moveTo>
                <a:pt x="0" y="203"/>
              </a:moveTo>
              <a:lnTo>
                <a:pt x="12" y="211"/>
              </a:lnTo>
              <a:lnTo>
                <a:pt x="26" y="214"/>
              </a:lnTo>
              <a:lnTo>
                <a:pt x="32" y="216"/>
              </a:lnTo>
              <a:lnTo>
                <a:pt x="43" y="217"/>
              </a:lnTo>
              <a:lnTo>
                <a:pt x="52" y="216"/>
              </a:lnTo>
              <a:lnTo>
                <a:pt x="64" y="215"/>
              </a:lnTo>
              <a:lnTo>
                <a:pt x="74" y="215"/>
              </a:lnTo>
              <a:lnTo>
                <a:pt x="126" y="237"/>
              </a:lnTo>
              <a:lnTo>
                <a:pt x="133" y="239"/>
              </a:lnTo>
              <a:lnTo>
                <a:pt x="138" y="238"/>
              </a:lnTo>
              <a:lnTo>
                <a:pt x="153" y="238"/>
              </a:lnTo>
              <a:lnTo>
                <a:pt x="157" y="239"/>
              </a:lnTo>
              <a:lnTo>
                <a:pt x="183" y="240"/>
              </a:lnTo>
              <a:lnTo>
                <a:pt x="198" y="241"/>
              </a:lnTo>
              <a:lnTo>
                <a:pt x="211" y="246"/>
              </a:lnTo>
              <a:lnTo>
                <a:pt x="226" y="254"/>
              </a:lnTo>
              <a:lnTo>
                <a:pt x="234" y="260"/>
              </a:lnTo>
              <a:lnTo>
                <a:pt x="243" y="266"/>
              </a:lnTo>
              <a:lnTo>
                <a:pt x="249" y="270"/>
              </a:lnTo>
              <a:lnTo>
                <a:pt x="259" y="276"/>
              </a:lnTo>
              <a:lnTo>
                <a:pt x="273" y="280"/>
              </a:lnTo>
              <a:lnTo>
                <a:pt x="286" y="284"/>
              </a:lnTo>
              <a:lnTo>
                <a:pt x="309" y="291"/>
              </a:lnTo>
              <a:lnTo>
                <a:pt x="324" y="296"/>
              </a:lnTo>
              <a:lnTo>
                <a:pt x="324" y="286"/>
              </a:lnTo>
              <a:lnTo>
                <a:pt x="327" y="275"/>
              </a:lnTo>
              <a:lnTo>
                <a:pt x="321" y="266"/>
              </a:lnTo>
              <a:lnTo>
                <a:pt x="318" y="259"/>
              </a:lnTo>
              <a:lnTo>
                <a:pt x="315" y="250"/>
              </a:lnTo>
              <a:lnTo>
                <a:pt x="311" y="244"/>
              </a:lnTo>
              <a:lnTo>
                <a:pt x="309" y="234"/>
              </a:lnTo>
              <a:lnTo>
                <a:pt x="309" y="224"/>
              </a:lnTo>
              <a:lnTo>
                <a:pt x="307" y="216"/>
              </a:lnTo>
              <a:lnTo>
                <a:pt x="312" y="216"/>
              </a:lnTo>
              <a:lnTo>
                <a:pt x="319" y="216"/>
              </a:lnTo>
              <a:lnTo>
                <a:pt x="323" y="209"/>
              </a:lnTo>
              <a:lnTo>
                <a:pt x="328" y="198"/>
              </a:lnTo>
              <a:lnTo>
                <a:pt x="332" y="189"/>
              </a:lnTo>
              <a:lnTo>
                <a:pt x="334" y="179"/>
              </a:lnTo>
              <a:lnTo>
                <a:pt x="341" y="168"/>
              </a:lnTo>
              <a:lnTo>
                <a:pt x="346" y="158"/>
              </a:lnTo>
              <a:lnTo>
                <a:pt x="351" y="145"/>
              </a:lnTo>
              <a:lnTo>
                <a:pt x="354" y="139"/>
              </a:lnTo>
              <a:lnTo>
                <a:pt x="357" y="129"/>
              </a:lnTo>
              <a:lnTo>
                <a:pt x="342" y="121"/>
              </a:lnTo>
              <a:lnTo>
                <a:pt x="333" y="112"/>
              </a:lnTo>
              <a:lnTo>
                <a:pt x="326" y="103"/>
              </a:lnTo>
              <a:lnTo>
                <a:pt x="320" y="97"/>
              </a:lnTo>
              <a:lnTo>
                <a:pt x="316" y="84"/>
              </a:lnTo>
              <a:lnTo>
                <a:pt x="310" y="77"/>
              </a:lnTo>
              <a:lnTo>
                <a:pt x="302" y="69"/>
              </a:lnTo>
              <a:lnTo>
                <a:pt x="298" y="63"/>
              </a:lnTo>
              <a:lnTo>
                <a:pt x="291" y="58"/>
              </a:lnTo>
              <a:lnTo>
                <a:pt x="280" y="55"/>
              </a:lnTo>
              <a:lnTo>
                <a:pt x="279" y="60"/>
              </a:lnTo>
              <a:lnTo>
                <a:pt x="276" y="63"/>
              </a:lnTo>
              <a:lnTo>
                <a:pt x="273" y="63"/>
              </a:lnTo>
              <a:lnTo>
                <a:pt x="273" y="69"/>
              </a:lnTo>
              <a:lnTo>
                <a:pt x="273" y="73"/>
              </a:lnTo>
              <a:lnTo>
                <a:pt x="277" y="76"/>
              </a:lnTo>
              <a:lnTo>
                <a:pt x="279" y="79"/>
              </a:lnTo>
              <a:lnTo>
                <a:pt x="277" y="83"/>
              </a:lnTo>
              <a:lnTo>
                <a:pt x="276" y="85"/>
              </a:lnTo>
              <a:lnTo>
                <a:pt x="276" y="89"/>
              </a:lnTo>
              <a:lnTo>
                <a:pt x="276" y="95"/>
              </a:lnTo>
              <a:lnTo>
                <a:pt x="273" y="103"/>
              </a:lnTo>
              <a:lnTo>
                <a:pt x="271" y="108"/>
              </a:lnTo>
              <a:lnTo>
                <a:pt x="274" y="113"/>
              </a:lnTo>
              <a:lnTo>
                <a:pt x="282" y="119"/>
              </a:lnTo>
              <a:lnTo>
                <a:pt x="282" y="124"/>
              </a:lnTo>
              <a:lnTo>
                <a:pt x="287" y="130"/>
              </a:lnTo>
              <a:lnTo>
                <a:pt x="289" y="140"/>
              </a:lnTo>
              <a:lnTo>
                <a:pt x="291" y="146"/>
              </a:lnTo>
              <a:lnTo>
                <a:pt x="297" y="144"/>
              </a:lnTo>
              <a:lnTo>
                <a:pt x="303" y="135"/>
              </a:lnTo>
              <a:lnTo>
                <a:pt x="307" y="132"/>
              </a:lnTo>
              <a:lnTo>
                <a:pt x="309" y="122"/>
              </a:lnTo>
              <a:lnTo>
                <a:pt x="311" y="118"/>
              </a:lnTo>
              <a:cubicBezTo>
                <a:pt x="315" y="115"/>
                <a:pt x="313" y="116"/>
                <a:pt x="318" y="116"/>
              </a:cubicBezTo>
              <a:lnTo>
                <a:pt x="322" y="119"/>
              </a:lnTo>
              <a:lnTo>
                <a:pt x="328" y="114"/>
              </a:lnTo>
              <a:lnTo>
                <a:pt x="328" y="109"/>
              </a:lnTo>
              <a:lnTo>
                <a:pt x="332" y="109"/>
              </a:lnTo>
              <a:lnTo>
                <a:pt x="336" y="100"/>
              </a:lnTo>
              <a:lnTo>
                <a:pt x="332" y="95"/>
              </a:lnTo>
              <a:lnTo>
                <a:pt x="337" y="94"/>
              </a:lnTo>
              <a:lnTo>
                <a:pt x="342" y="88"/>
              </a:lnTo>
              <a:lnTo>
                <a:pt x="345" y="82"/>
              </a:lnTo>
              <a:lnTo>
                <a:pt x="348" y="72"/>
              </a:lnTo>
              <a:lnTo>
                <a:pt x="349" y="63"/>
              </a:lnTo>
              <a:lnTo>
                <a:pt x="353" y="60"/>
              </a:lnTo>
              <a:lnTo>
                <a:pt x="361" y="64"/>
              </a:lnTo>
              <a:lnTo>
                <a:pt x="364" y="59"/>
              </a:lnTo>
              <a:lnTo>
                <a:pt x="367" y="53"/>
              </a:lnTo>
              <a:lnTo>
                <a:pt x="365" y="45"/>
              </a:lnTo>
              <a:lnTo>
                <a:pt x="366" y="43"/>
              </a:lnTo>
              <a:lnTo>
                <a:pt x="365" y="37"/>
              </a:lnTo>
              <a:lnTo>
                <a:pt x="367" y="28"/>
              </a:lnTo>
              <a:lnTo>
                <a:pt x="371" y="22"/>
              </a:lnTo>
              <a:lnTo>
                <a:pt x="374" y="19"/>
              </a:lnTo>
              <a:lnTo>
                <a:pt x="382" y="14"/>
              </a:lnTo>
              <a:lnTo>
                <a:pt x="383" y="12"/>
              </a:lnTo>
              <a:lnTo>
                <a:pt x="388" y="8"/>
              </a:lnTo>
              <a:lnTo>
                <a:pt x="391" y="5"/>
              </a:lnTo>
              <a:lnTo>
                <a:pt x="387" y="0"/>
              </a:lnTo>
              <a:lnTo>
                <a:pt x="383" y="5"/>
              </a:lnTo>
              <a:lnTo>
                <a:pt x="373" y="10"/>
              </a:lnTo>
              <a:lnTo>
                <a:pt x="368" y="18"/>
              </a:lnTo>
              <a:lnTo>
                <a:pt x="365" y="23"/>
              </a:lnTo>
              <a:lnTo>
                <a:pt x="355" y="35"/>
              </a:lnTo>
              <a:lnTo>
                <a:pt x="351" y="46"/>
              </a:lnTo>
              <a:lnTo>
                <a:pt x="345" y="56"/>
              </a:lnTo>
              <a:lnTo>
                <a:pt x="333" y="73"/>
              </a:lnTo>
              <a:lnTo>
                <a:pt x="325" y="79"/>
              </a:lnTo>
              <a:lnTo>
                <a:pt x="317" y="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381000</xdr:colOff>
      <xdr:row>54</xdr:row>
      <xdr:rowOff>133350</xdr:rowOff>
    </xdr:from>
    <xdr:to>
      <xdr:col>11</xdr:col>
      <xdr:colOff>371475</xdr:colOff>
      <xdr:row>62</xdr:row>
      <xdr:rowOff>85725</xdr:rowOff>
    </xdr:to>
    <xdr:sp>
      <xdr:nvSpPr>
        <xdr:cNvPr id="12" name="Polygon 11"/>
        <xdr:cNvSpPr>
          <a:spLocks/>
        </xdr:cNvSpPr>
      </xdr:nvSpPr>
      <xdr:spPr>
        <a:xfrm>
          <a:off x="6229350" y="8877300"/>
          <a:ext cx="600075" cy="1247775"/>
        </a:xfrm>
        <a:custGeom>
          <a:pathLst>
            <a:path h="131" w="63">
              <a:moveTo>
                <a:pt x="0" y="0"/>
              </a:moveTo>
              <a:cubicBezTo>
                <a:pt x="2" y="0"/>
                <a:pt x="5" y="0"/>
                <a:pt x="7" y="0"/>
              </a:cubicBezTo>
              <a:lnTo>
                <a:pt x="15" y="0"/>
              </a:lnTo>
              <a:lnTo>
                <a:pt x="22" y="2"/>
              </a:lnTo>
              <a:lnTo>
                <a:pt x="26" y="5"/>
              </a:lnTo>
              <a:lnTo>
                <a:pt x="22" y="12"/>
              </a:lnTo>
              <a:lnTo>
                <a:pt x="22" y="15"/>
              </a:lnTo>
              <a:lnTo>
                <a:pt x="16" y="16"/>
              </a:lnTo>
              <a:lnTo>
                <a:pt x="12" y="13"/>
              </a:lnTo>
              <a:lnTo>
                <a:pt x="7" y="15"/>
              </a:lnTo>
              <a:lnTo>
                <a:pt x="13" y="19"/>
              </a:lnTo>
              <a:lnTo>
                <a:pt x="17" y="24"/>
              </a:lnTo>
              <a:lnTo>
                <a:pt x="11" y="27"/>
              </a:lnTo>
              <a:lnTo>
                <a:pt x="7" y="26"/>
              </a:lnTo>
              <a:lnTo>
                <a:pt x="4" y="25"/>
              </a:lnTo>
              <a:lnTo>
                <a:pt x="6" y="31"/>
              </a:lnTo>
              <a:lnTo>
                <a:pt x="8" y="36"/>
              </a:lnTo>
              <a:lnTo>
                <a:pt x="11" y="42"/>
              </a:lnTo>
              <a:lnTo>
                <a:pt x="13" y="47"/>
              </a:lnTo>
              <a:lnTo>
                <a:pt x="11" y="55"/>
              </a:lnTo>
              <a:lnTo>
                <a:pt x="6" y="57"/>
              </a:lnTo>
              <a:cubicBezTo>
                <a:pt x="4" y="57"/>
                <a:pt x="2" y="57"/>
                <a:pt x="0" y="57"/>
              </a:cubicBezTo>
              <a:lnTo>
                <a:pt x="1" y="59"/>
              </a:lnTo>
              <a:lnTo>
                <a:pt x="2" y="65"/>
              </a:lnTo>
              <a:lnTo>
                <a:pt x="6" y="67"/>
              </a:lnTo>
              <a:lnTo>
                <a:pt x="12" y="68"/>
              </a:lnTo>
              <a:lnTo>
                <a:pt x="11" y="64"/>
              </a:lnTo>
              <a:lnTo>
                <a:pt x="18" y="64"/>
              </a:lnTo>
              <a:lnTo>
                <a:pt x="21" y="67"/>
              </a:lnTo>
              <a:lnTo>
                <a:pt x="20" y="74"/>
              </a:lnTo>
              <a:lnTo>
                <a:pt x="23" y="79"/>
              </a:lnTo>
              <a:lnTo>
                <a:pt x="21" y="82"/>
              </a:lnTo>
              <a:lnTo>
                <a:pt x="20" y="86"/>
              </a:lnTo>
              <a:lnTo>
                <a:pt x="23" y="89"/>
              </a:lnTo>
              <a:lnTo>
                <a:pt x="22" y="92"/>
              </a:lnTo>
              <a:lnTo>
                <a:pt x="20" y="96"/>
              </a:lnTo>
              <a:lnTo>
                <a:pt x="19" y="100"/>
              </a:lnTo>
              <a:lnTo>
                <a:pt x="22" y="102"/>
              </a:lnTo>
              <a:lnTo>
                <a:pt x="27" y="106"/>
              </a:lnTo>
              <a:lnTo>
                <a:pt x="30" y="110"/>
              </a:lnTo>
              <a:lnTo>
                <a:pt x="32" y="114"/>
              </a:lnTo>
              <a:lnTo>
                <a:pt x="30" y="114"/>
              </a:lnTo>
              <a:lnTo>
                <a:pt x="27" y="114"/>
              </a:lnTo>
              <a:lnTo>
                <a:pt x="25" y="115"/>
              </a:lnTo>
              <a:lnTo>
                <a:pt x="25" y="119"/>
              </a:lnTo>
              <a:lnTo>
                <a:pt x="26" y="122"/>
              </a:lnTo>
              <a:lnTo>
                <a:pt x="27" y="124"/>
              </a:lnTo>
              <a:lnTo>
                <a:pt x="32" y="125"/>
              </a:lnTo>
              <a:lnTo>
                <a:pt x="37" y="120"/>
              </a:lnTo>
              <a:cubicBezTo>
                <a:pt x="38" y="120"/>
                <a:pt x="41" y="119"/>
                <a:pt x="41" y="119"/>
              </a:cubicBezTo>
              <a:lnTo>
                <a:pt x="43" y="119"/>
              </a:lnTo>
              <a:lnTo>
                <a:pt x="43" y="121"/>
              </a:lnTo>
              <a:lnTo>
                <a:pt x="46" y="121"/>
              </a:lnTo>
              <a:lnTo>
                <a:pt x="50" y="121"/>
              </a:lnTo>
              <a:cubicBezTo>
                <a:pt x="50" y="122"/>
                <a:pt x="51" y="124"/>
                <a:pt x="51" y="124"/>
              </a:cubicBezTo>
              <a:lnTo>
                <a:pt x="58" y="125"/>
              </a:lnTo>
              <a:lnTo>
                <a:pt x="63" y="13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59</xdr:row>
      <xdr:rowOff>123825</xdr:rowOff>
    </xdr:from>
    <xdr:to>
      <xdr:col>9</xdr:col>
      <xdr:colOff>47625</xdr:colOff>
      <xdr:row>64</xdr:row>
      <xdr:rowOff>95250</xdr:rowOff>
    </xdr:to>
    <xdr:sp>
      <xdr:nvSpPr>
        <xdr:cNvPr id="13" name="Polygon 12"/>
        <xdr:cNvSpPr>
          <a:spLocks/>
        </xdr:cNvSpPr>
      </xdr:nvSpPr>
      <xdr:spPr>
        <a:xfrm>
          <a:off x="4752975" y="9677400"/>
          <a:ext cx="533400" cy="781050"/>
        </a:xfrm>
        <a:custGeom>
          <a:pathLst>
            <a:path h="82" w="56">
              <a:moveTo>
                <a:pt x="0" y="82"/>
              </a:moveTo>
              <a:lnTo>
                <a:pt x="5" y="63"/>
              </a:lnTo>
              <a:lnTo>
                <a:pt x="8" y="53"/>
              </a:lnTo>
              <a:lnTo>
                <a:pt x="17" y="43"/>
              </a:lnTo>
              <a:lnTo>
                <a:pt x="32" y="32"/>
              </a:lnTo>
              <a:lnTo>
                <a:pt x="42" y="20"/>
              </a:lnTo>
              <a:lnTo>
                <a:pt x="52" y="7"/>
              </a:lnTo>
              <a:lnTo>
                <a:pt x="56"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381000</xdr:colOff>
      <xdr:row>62</xdr:row>
      <xdr:rowOff>19050</xdr:rowOff>
    </xdr:from>
    <xdr:to>
      <xdr:col>10</xdr:col>
      <xdr:colOff>57150</xdr:colOff>
      <xdr:row>73</xdr:row>
      <xdr:rowOff>0</xdr:rowOff>
    </xdr:to>
    <xdr:sp>
      <xdr:nvSpPr>
        <xdr:cNvPr id="14" name="Polygon 13"/>
        <xdr:cNvSpPr>
          <a:spLocks/>
        </xdr:cNvSpPr>
      </xdr:nvSpPr>
      <xdr:spPr>
        <a:xfrm>
          <a:off x="5619750" y="10058400"/>
          <a:ext cx="285750" cy="1762125"/>
        </a:xfrm>
        <a:custGeom>
          <a:pathLst>
            <a:path h="185" w="30">
              <a:moveTo>
                <a:pt x="4" y="185"/>
              </a:moveTo>
              <a:lnTo>
                <a:pt x="0" y="172"/>
              </a:lnTo>
              <a:lnTo>
                <a:pt x="4" y="160"/>
              </a:lnTo>
              <a:lnTo>
                <a:pt x="7" y="142"/>
              </a:lnTo>
              <a:lnTo>
                <a:pt x="11" y="123"/>
              </a:lnTo>
              <a:lnTo>
                <a:pt x="16" y="110"/>
              </a:lnTo>
              <a:lnTo>
                <a:pt x="17" y="98"/>
              </a:lnTo>
              <a:lnTo>
                <a:pt x="17" y="88"/>
              </a:lnTo>
              <a:lnTo>
                <a:pt x="17" y="82"/>
              </a:lnTo>
              <a:lnTo>
                <a:pt x="17" y="71"/>
              </a:lnTo>
              <a:lnTo>
                <a:pt x="19" y="57"/>
              </a:lnTo>
              <a:lnTo>
                <a:pt x="20" y="47"/>
              </a:lnTo>
              <a:lnTo>
                <a:pt x="20" y="40"/>
              </a:lnTo>
              <a:lnTo>
                <a:pt x="24" y="26"/>
              </a:lnTo>
              <a:lnTo>
                <a:pt x="26" y="15"/>
              </a:lnTo>
              <a:lnTo>
                <a:pt x="29" y="5"/>
              </a:lnTo>
              <a:lnTo>
                <a:pt x="3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381000</xdr:colOff>
      <xdr:row>53</xdr:row>
      <xdr:rowOff>76200</xdr:rowOff>
    </xdr:from>
    <xdr:to>
      <xdr:col>12</xdr:col>
      <xdr:colOff>581025</xdr:colOff>
      <xdr:row>63</xdr:row>
      <xdr:rowOff>123825</xdr:rowOff>
    </xdr:to>
    <xdr:sp>
      <xdr:nvSpPr>
        <xdr:cNvPr id="15" name="Polygon 14"/>
        <xdr:cNvSpPr>
          <a:spLocks/>
        </xdr:cNvSpPr>
      </xdr:nvSpPr>
      <xdr:spPr>
        <a:xfrm>
          <a:off x="6838950" y="8658225"/>
          <a:ext cx="809625" cy="1666875"/>
        </a:xfrm>
        <a:custGeom>
          <a:pathLst>
            <a:path h="175" w="85">
              <a:moveTo>
                <a:pt x="0" y="155"/>
              </a:moveTo>
              <a:lnTo>
                <a:pt x="2" y="164"/>
              </a:lnTo>
              <a:lnTo>
                <a:pt x="4" y="169"/>
              </a:lnTo>
              <a:lnTo>
                <a:pt x="8" y="175"/>
              </a:lnTo>
              <a:lnTo>
                <a:pt x="12" y="175"/>
              </a:lnTo>
              <a:lnTo>
                <a:pt x="12" y="168"/>
              </a:lnTo>
              <a:lnTo>
                <a:pt x="8" y="164"/>
              </a:lnTo>
              <a:lnTo>
                <a:pt x="12" y="159"/>
              </a:lnTo>
              <a:lnTo>
                <a:pt x="12" y="153"/>
              </a:lnTo>
              <a:lnTo>
                <a:pt x="17" y="147"/>
              </a:lnTo>
              <a:lnTo>
                <a:pt x="17" y="142"/>
              </a:lnTo>
              <a:lnTo>
                <a:pt x="13" y="139"/>
              </a:lnTo>
              <a:lnTo>
                <a:pt x="11" y="135"/>
              </a:lnTo>
              <a:lnTo>
                <a:pt x="11" y="125"/>
              </a:lnTo>
              <a:lnTo>
                <a:pt x="13" y="120"/>
              </a:lnTo>
              <a:lnTo>
                <a:pt x="17" y="115"/>
              </a:lnTo>
              <a:lnTo>
                <a:pt x="27" y="110"/>
              </a:lnTo>
              <a:lnTo>
                <a:pt x="37" y="103"/>
              </a:lnTo>
              <a:lnTo>
                <a:pt x="42" y="98"/>
              </a:lnTo>
              <a:lnTo>
                <a:pt x="44" y="90"/>
              </a:lnTo>
              <a:lnTo>
                <a:pt x="48" y="83"/>
              </a:lnTo>
              <a:lnTo>
                <a:pt x="52" y="73"/>
              </a:lnTo>
              <a:lnTo>
                <a:pt x="58" y="65"/>
              </a:lnTo>
              <a:lnTo>
                <a:pt x="64" y="58"/>
              </a:lnTo>
              <a:lnTo>
                <a:pt x="76" y="58"/>
              </a:lnTo>
              <a:lnTo>
                <a:pt x="76" y="52"/>
              </a:lnTo>
              <a:lnTo>
                <a:pt x="75" y="40"/>
              </a:lnTo>
              <a:lnTo>
                <a:pt x="81" y="38"/>
              </a:lnTo>
              <a:lnTo>
                <a:pt x="76" y="33"/>
              </a:lnTo>
              <a:lnTo>
                <a:pt x="79" y="32"/>
              </a:lnTo>
              <a:lnTo>
                <a:pt x="81" y="27"/>
              </a:lnTo>
              <a:lnTo>
                <a:pt x="85" y="22"/>
              </a:lnTo>
              <a:lnTo>
                <a:pt x="77" y="17"/>
              </a:lnTo>
              <a:lnTo>
                <a:pt x="77" y="15"/>
              </a:lnTo>
              <a:lnTo>
                <a:pt x="77" y="8"/>
              </a:lnTo>
              <a:lnTo>
                <a:pt x="73" y="7"/>
              </a:lnTo>
              <a:lnTo>
                <a:pt x="73" y="3"/>
              </a:lnTo>
              <a:lnTo>
                <a:pt x="7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28575</xdr:colOff>
      <xdr:row>54</xdr:row>
      <xdr:rowOff>152400</xdr:rowOff>
    </xdr:from>
    <xdr:to>
      <xdr:col>11</xdr:col>
      <xdr:colOff>276225</xdr:colOff>
      <xdr:row>55</xdr:row>
      <xdr:rowOff>28575</xdr:rowOff>
    </xdr:to>
    <xdr:sp>
      <xdr:nvSpPr>
        <xdr:cNvPr id="16" name="Polygon 15"/>
        <xdr:cNvSpPr>
          <a:spLocks/>
        </xdr:cNvSpPr>
      </xdr:nvSpPr>
      <xdr:spPr>
        <a:xfrm>
          <a:off x="6486525" y="8896350"/>
          <a:ext cx="247650" cy="38100"/>
        </a:xfrm>
        <a:custGeom>
          <a:pathLst>
            <a:path h="4" w="26">
              <a:moveTo>
                <a:pt x="0" y="1"/>
              </a:moveTo>
              <a:lnTo>
                <a:pt x="14" y="0"/>
              </a:lnTo>
              <a:lnTo>
                <a:pt x="20" y="3"/>
              </a:lnTo>
              <a:lnTo>
                <a:pt x="24" y="4"/>
              </a:lnTo>
              <a:lnTo>
                <a:pt x="26" y="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447675</xdr:colOff>
      <xdr:row>65</xdr:row>
      <xdr:rowOff>47625</xdr:rowOff>
    </xdr:from>
    <xdr:to>
      <xdr:col>8</xdr:col>
      <xdr:colOff>428625</xdr:colOff>
      <xdr:row>71</xdr:row>
      <xdr:rowOff>152400</xdr:rowOff>
    </xdr:to>
    <xdr:sp>
      <xdr:nvSpPr>
        <xdr:cNvPr id="17" name="Polygon 16"/>
        <xdr:cNvSpPr>
          <a:spLocks/>
        </xdr:cNvSpPr>
      </xdr:nvSpPr>
      <xdr:spPr>
        <a:xfrm>
          <a:off x="3857625" y="10572750"/>
          <a:ext cx="1200150" cy="1076325"/>
        </a:xfrm>
        <a:custGeom>
          <a:pathLst>
            <a:path h="113" w="126">
              <a:moveTo>
                <a:pt x="5" y="0"/>
              </a:moveTo>
              <a:lnTo>
                <a:pt x="1" y="8"/>
              </a:lnTo>
              <a:lnTo>
                <a:pt x="0" y="17"/>
              </a:lnTo>
              <a:lnTo>
                <a:pt x="1" y="28"/>
              </a:lnTo>
              <a:lnTo>
                <a:pt x="2" y="41"/>
              </a:lnTo>
              <a:lnTo>
                <a:pt x="0" y="46"/>
              </a:lnTo>
              <a:lnTo>
                <a:pt x="2" y="51"/>
              </a:lnTo>
              <a:lnTo>
                <a:pt x="10" y="56"/>
              </a:lnTo>
              <a:lnTo>
                <a:pt x="15" y="65"/>
              </a:lnTo>
              <a:lnTo>
                <a:pt x="17" y="73"/>
              </a:lnTo>
              <a:lnTo>
                <a:pt x="22" y="78"/>
              </a:lnTo>
              <a:lnTo>
                <a:pt x="32" y="81"/>
              </a:lnTo>
              <a:lnTo>
                <a:pt x="36" y="85"/>
              </a:lnTo>
              <a:lnTo>
                <a:pt x="40" y="92"/>
              </a:lnTo>
              <a:lnTo>
                <a:pt x="44" y="100"/>
              </a:lnTo>
              <a:lnTo>
                <a:pt x="50" y="106"/>
              </a:lnTo>
              <a:lnTo>
                <a:pt x="56" y="107"/>
              </a:lnTo>
              <a:lnTo>
                <a:pt x="62" y="112"/>
              </a:lnTo>
              <a:lnTo>
                <a:pt x="72" y="113"/>
              </a:lnTo>
              <a:lnTo>
                <a:pt x="80" y="110"/>
              </a:lnTo>
              <a:lnTo>
                <a:pt x="86" y="104"/>
              </a:lnTo>
              <a:lnTo>
                <a:pt x="94" y="99"/>
              </a:lnTo>
              <a:lnTo>
                <a:pt x="99" y="100"/>
              </a:lnTo>
              <a:lnTo>
                <a:pt x="105" y="103"/>
              </a:lnTo>
              <a:lnTo>
                <a:pt x="110" y="106"/>
              </a:lnTo>
              <a:lnTo>
                <a:pt x="115" y="111"/>
              </a:lnTo>
              <a:lnTo>
                <a:pt x="120" y="113"/>
              </a:lnTo>
              <a:lnTo>
                <a:pt x="121" y="111"/>
              </a:lnTo>
              <a:lnTo>
                <a:pt x="118" y="104"/>
              </a:lnTo>
              <a:lnTo>
                <a:pt x="113" y="94"/>
              </a:lnTo>
              <a:lnTo>
                <a:pt x="113" y="80"/>
              </a:lnTo>
              <a:lnTo>
                <a:pt x="110" y="54"/>
              </a:lnTo>
              <a:lnTo>
                <a:pt x="111" y="42"/>
              </a:lnTo>
              <a:lnTo>
                <a:pt x="112" y="32"/>
              </a:lnTo>
              <a:lnTo>
                <a:pt x="117" y="22"/>
              </a:lnTo>
              <a:lnTo>
                <a:pt x="126" y="3"/>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381000</xdr:colOff>
      <xdr:row>69</xdr:row>
      <xdr:rowOff>57150</xdr:rowOff>
    </xdr:from>
    <xdr:to>
      <xdr:col>14</xdr:col>
      <xdr:colOff>571500</xdr:colOff>
      <xdr:row>74</xdr:row>
      <xdr:rowOff>85725</xdr:rowOff>
    </xdr:to>
    <xdr:sp>
      <xdr:nvSpPr>
        <xdr:cNvPr id="18" name="Polygon 17"/>
        <xdr:cNvSpPr>
          <a:spLocks/>
        </xdr:cNvSpPr>
      </xdr:nvSpPr>
      <xdr:spPr>
        <a:xfrm>
          <a:off x="5010150" y="11229975"/>
          <a:ext cx="3848100" cy="838200"/>
        </a:xfrm>
        <a:custGeom>
          <a:pathLst>
            <a:path h="88" w="404">
              <a:moveTo>
                <a:pt x="0" y="43"/>
              </a:moveTo>
              <a:lnTo>
                <a:pt x="9" y="54"/>
              </a:lnTo>
              <a:lnTo>
                <a:pt x="18" y="63"/>
              </a:lnTo>
              <a:lnTo>
                <a:pt x="26" y="72"/>
              </a:lnTo>
              <a:lnTo>
                <a:pt x="40" y="72"/>
              </a:lnTo>
              <a:lnTo>
                <a:pt x="118" y="43"/>
              </a:lnTo>
              <a:lnTo>
                <a:pt x="130" y="47"/>
              </a:lnTo>
              <a:lnTo>
                <a:pt x="144" y="52"/>
              </a:lnTo>
              <a:lnTo>
                <a:pt x="155" y="52"/>
              </a:lnTo>
              <a:lnTo>
                <a:pt x="161" y="53"/>
              </a:lnTo>
              <a:lnTo>
                <a:pt x="168" y="53"/>
              </a:lnTo>
              <a:lnTo>
                <a:pt x="179" y="47"/>
              </a:lnTo>
              <a:lnTo>
                <a:pt x="189" y="38"/>
              </a:lnTo>
              <a:lnTo>
                <a:pt x="194" y="32"/>
              </a:lnTo>
              <a:lnTo>
                <a:pt x="204" y="28"/>
              </a:lnTo>
              <a:lnTo>
                <a:pt x="211" y="31"/>
              </a:lnTo>
              <a:lnTo>
                <a:pt x="220" y="0"/>
              </a:lnTo>
              <a:lnTo>
                <a:pt x="253" y="16"/>
              </a:lnTo>
              <a:lnTo>
                <a:pt x="273" y="22"/>
              </a:lnTo>
              <a:lnTo>
                <a:pt x="283" y="29"/>
              </a:lnTo>
              <a:lnTo>
                <a:pt x="298" y="37"/>
              </a:lnTo>
              <a:lnTo>
                <a:pt x="309" y="47"/>
              </a:lnTo>
              <a:lnTo>
                <a:pt x="320" y="59"/>
              </a:lnTo>
              <a:lnTo>
                <a:pt x="339" y="73"/>
              </a:lnTo>
              <a:lnTo>
                <a:pt x="354" y="83"/>
              </a:lnTo>
              <a:lnTo>
                <a:pt x="373" y="87"/>
              </a:lnTo>
              <a:lnTo>
                <a:pt x="380" y="88"/>
              </a:lnTo>
              <a:lnTo>
                <a:pt x="393" y="70"/>
              </a:lnTo>
              <a:lnTo>
                <a:pt x="404" y="56"/>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72</xdr:row>
      <xdr:rowOff>152400</xdr:rowOff>
    </xdr:from>
    <xdr:to>
      <xdr:col>10</xdr:col>
      <xdr:colOff>190500</xdr:colOff>
      <xdr:row>76</xdr:row>
      <xdr:rowOff>28575</xdr:rowOff>
    </xdr:to>
    <xdr:sp>
      <xdr:nvSpPr>
        <xdr:cNvPr id="19" name="Polygon 18"/>
        <xdr:cNvSpPr>
          <a:spLocks/>
        </xdr:cNvSpPr>
      </xdr:nvSpPr>
      <xdr:spPr>
        <a:xfrm>
          <a:off x="5657850" y="11811000"/>
          <a:ext cx="381000" cy="523875"/>
        </a:xfrm>
        <a:custGeom>
          <a:pathLst>
            <a:path h="55" w="40">
              <a:moveTo>
                <a:pt x="0" y="0"/>
              </a:moveTo>
              <a:lnTo>
                <a:pt x="5" y="8"/>
              </a:lnTo>
              <a:lnTo>
                <a:pt x="12" y="12"/>
              </a:lnTo>
              <a:lnTo>
                <a:pt x="20" y="17"/>
              </a:lnTo>
              <a:lnTo>
                <a:pt x="28" y="20"/>
              </a:lnTo>
              <a:lnTo>
                <a:pt x="32" y="23"/>
              </a:lnTo>
              <a:lnTo>
                <a:pt x="33" y="28"/>
              </a:lnTo>
              <a:lnTo>
                <a:pt x="35" y="33"/>
              </a:lnTo>
              <a:lnTo>
                <a:pt x="35" y="37"/>
              </a:lnTo>
              <a:lnTo>
                <a:pt x="35" y="41"/>
              </a:lnTo>
              <a:lnTo>
                <a:pt x="35" y="45"/>
              </a:lnTo>
              <a:lnTo>
                <a:pt x="32" y="51"/>
              </a:lnTo>
              <a:lnTo>
                <a:pt x="33" y="53"/>
              </a:lnTo>
              <a:lnTo>
                <a:pt x="36" y="55"/>
              </a:lnTo>
              <a:lnTo>
                <a:pt x="40" y="55"/>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200025</xdr:colOff>
      <xdr:row>71</xdr:row>
      <xdr:rowOff>19050</xdr:rowOff>
    </xdr:from>
    <xdr:to>
      <xdr:col>11</xdr:col>
      <xdr:colOff>561975</xdr:colOff>
      <xdr:row>78</xdr:row>
      <xdr:rowOff>38100</xdr:rowOff>
    </xdr:to>
    <xdr:sp>
      <xdr:nvSpPr>
        <xdr:cNvPr id="20" name="Polygon 19"/>
        <xdr:cNvSpPr>
          <a:spLocks/>
        </xdr:cNvSpPr>
      </xdr:nvSpPr>
      <xdr:spPr>
        <a:xfrm>
          <a:off x="6048375" y="11515725"/>
          <a:ext cx="971550" cy="1152525"/>
        </a:xfrm>
        <a:custGeom>
          <a:pathLst>
            <a:path h="121" w="102">
              <a:moveTo>
                <a:pt x="0" y="87"/>
              </a:moveTo>
              <a:lnTo>
                <a:pt x="4" y="83"/>
              </a:lnTo>
              <a:lnTo>
                <a:pt x="7" y="87"/>
              </a:lnTo>
              <a:lnTo>
                <a:pt x="15" y="91"/>
              </a:lnTo>
              <a:lnTo>
                <a:pt x="20" y="92"/>
              </a:lnTo>
              <a:lnTo>
                <a:pt x="24" y="92"/>
              </a:lnTo>
              <a:lnTo>
                <a:pt x="24" y="88"/>
              </a:lnTo>
              <a:lnTo>
                <a:pt x="30" y="88"/>
              </a:lnTo>
              <a:lnTo>
                <a:pt x="32" y="94"/>
              </a:lnTo>
              <a:lnTo>
                <a:pt x="34" y="99"/>
              </a:lnTo>
              <a:lnTo>
                <a:pt x="35" y="103"/>
              </a:lnTo>
              <a:lnTo>
                <a:pt x="35" y="107"/>
              </a:lnTo>
              <a:lnTo>
                <a:pt x="37" y="111"/>
              </a:lnTo>
              <a:lnTo>
                <a:pt x="41" y="116"/>
              </a:lnTo>
              <a:lnTo>
                <a:pt x="44" y="118"/>
              </a:lnTo>
              <a:lnTo>
                <a:pt x="47" y="121"/>
              </a:lnTo>
              <a:lnTo>
                <a:pt x="55" y="121"/>
              </a:lnTo>
              <a:lnTo>
                <a:pt x="59" y="121"/>
              </a:lnTo>
              <a:lnTo>
                <a:pt x="65" y="115"/>
              </a:lnTo>
              <a:lnTo>
                <a:pt x="70" y="108"/>
              </a:lnTo>
              <a:lnTo>
                <a:pt x="74" y="105"/>
              </a:lnTo>
              <a:lnTo>
                <a:pt x="79" y="101"/>
              </a:lnTo>
              <a:lnTo>
                <a:pt x="84" y="101"/>
              </a:lnTo>
              <a:lnTo>
                <a:pt x="90" y="101"/>
              </a:lnTo>
              <a:lnTo>
                <a:pt x="99" y="100"/>
              </a:lnTo>
              <a:lnTo>
                <a:pt x="101" y="95"/>
              </a:lnTo>
              <a:lnTo>
                <a:pt x="101" y="90"/>
              </a:lnTo>
              <a:lnTo>
                <a:pt x="101" y="83"/>
              </a:lnTo>
              <a:lnTo>
                <a:pt x="100" y="75"/>
              </a:lnTo>
              <a:lnTo>
                <a:pt x="99" y="68"/>
              </a:lnTo>
              <a:lnTo>
                <a:pt x="98" y="62"/>
              </a:lnTo>
              <a:lnTo>
                <a:pt x="96" y="53"/>
              </a:lnTo>
              <a:lnTo>
                <a:pt x="96" y="46"/>
              </a:lnTo>
              <a:lnTo>
                <a:pt x="97" y="38"/>
              </a:lnTo>
              <a:lnTo>
                <a:pt x="100" y="31"/>
              </a:lnTo>
              <a:lnTo>
                <a:pt x="100" y="13"/>
              </a:lnTo>
              <a:lnTo>
                <a:pt x="101" y="6"/>
              </a:lnTo>
              <a:lnTo>
                <a:pt x="10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39</xdr:row>
      <xdr:rowOff>66675</xdr:rowOff>
    </xdr:from>
    <xdr:to>
      <xdr:col>4</xdr:col>
      <xdr:colOff>228600</xdr:colOff>
      <xdr:row>47</xdr:row>
      <xdr:rowOff>104775</xdr:rowOff>
    </xdr:to>
    <xdr:sp>
      <xdr:nvSpPr>
        <xdr:cNvPr id="21" name="Polygon 20"/>
        <xdr:cNvSpPr>
          <a:spLocks/>
        </xdr:cNvSpPr>
      </xdr:nvSpPr>
      <xdr:spPr>
        <a:xfrm flipH="1">
          <a:off x="381000" y="6381750"/>
          <a:ext cx="2038350" cy="1333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247650</xdr:colOff>
      <xdr:row>22</xdr:row>
      <xdr:rowOff>142875</xdr:rowOff>
    </xdr:from>
    <xdr:to>
      <xdr:col>10</xdr:col>
      <xdr:colOff>285750</xdr:colOff>
      <xdr:row>33</xdr:row>
      <xdr:rowOff>142875</xdr:rowOff>
    </xdr:to>
    <xdr:sp>
      <xdr:nvSpPr>
        <xdr:cNvPr id="22" name="Polygon 21"/>
        <xdr:cNvSpPr>
          <a:spLocks/>
        </xdr:cNvSpPr>
      </xdr:nvSpPr>
      <xdr:spPr>
        <a:xfrm flipV="1">
          <a:off x="3657600" y="3705225"/>
          <a:ext cx="2476500" cy="1781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285750</xdr:colOff>
      <xdr:row>19</xdr:row>
      <xdr:rowOff>47625</xdr:rowOff>
    </xdr:from>
    <xdr:to>
      <xdr:col>11</xdr:col>
      <xdr:colOff>476250</xdr:colOff>
      <xdr:row>22</xdr:row>
      <xdr:rowOff>133350</xdr:rowOff>
    </xdr:to>
    <xdr:sp>
      <xdr:nvSpPr>
        <xdr:cNvPr id="23" name="Polygon 22"/>
        <xdr:cNvSpPr>
          <a:spLocks/>
        </xdr:cNvSpPr>
      </xdr:nvSpPr>
      <xdr:spPr>
        <a:xfrm>
          <a:off x="6134100" y="3124200"/>
          <a:ext cx="800100" cy="571500"/>
        </a:xfrm>
        <a:custGeom>
          <a:pathLst>
            <a:path h="60" w="84">
              <a:moveTo>
                <a:pt x="0" y="60"/>
              </a:moveTo>
              <a:cubicBezTo>
                <a:pt x="1" y="60"/>
                <a:pt x="3" y="59"/>
                <a:pt x="4" y="59"/>
              </a:cubicBezTo>
              <a:lnTo>
                <a:pt x="8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190500</xdr:colOff>
      <xdr:row>22</xdr:row>
      <xdr:rowOff>104775</xdr:rowOff>
    </xdr:from>
    <xdr:to>
      <xdr:col>12</xdr:col>
      <xdr:colOff>123825</xdr:colOff>
      <xdr:row>34</xdr:row>
      <xdr:rowOff>19050</xdr:rowOff>
    </xdr:to>
    <xdr:sp>
      <xdr:nvSpPr>
        <xdr:cNvPr id="24" name="Polygon 23"/>
        <xdr:cNvSpPr>
          <a:spLocks/>
        </xdr:cNvSpPr>
      </xdr:nvSpPr>
      <xdr:spPr>
        <a:xfrm>
          <a:off x="6038850" y="3667125"/>
          <a:ext cx="1152525" cy="1857375"/>
        </a:xfrm>
        <a:custGeom>
          <a:pathLst>
            <a:path h="195" w="121">
              <a:moveTo>
                <a:pt x="19" y="0"/>
              </a:moveTo>
              <a:lnTo>
                <a:pt x="46" y="48"/>
              </a:lnTo>
              <a:lnTo>
                <a:pt x="66" y="52"/>
              </a:lnTo>
              <a:lnTo>
                <a:pt x="83" y="56"/>
              </a:lnTo>
              <a:lnTo>
                <a:pt x="89" y="45"/>
              </a:lnTo>
              <a:lnTo>
                <a:pt x="92" y="57"/>
              </a:lnTo>
              <a:lnTo>
                <a:pt x="121" y="61"/>
              </a:lnTo>
              <a:lnTo>
                <a:pt x="104" y="81"/>
              </a:lnTo>
              <a:lnTo>
                <a:pt x="116" y="93"/>
              </a:lnTo>
              <a:lnTo>
                <a:pt x="109" y="102"/>
              </a:lnTo>
              <a:lnTo>
                <a:pt x="99" y="106"/>
              </a:lnTo>
              <a:lnTo>
                <a:pt x="90" y="113"/>
              </a:lnTo>
              <a:lnTo>
                <a:pt x="79" y="116"/>
              </a:lnTo>
              <a:lnTo>
                <a:pt x="80" y="142"/>
              </a:lnTo>
              <a:lnTo>
                <a:pt x="96" y="180"/>
              </a:lnTo>
              <a:lnTo>
                <a:pt x="103" y="195"/>
              </a:lnTo>
              <a:lnTo>
                <a:pt x="88" y="184"/>
              </a:lnTo>
              <a:lnTo>
                <a:pt x="73" y="175"/>
              </a:lnTo>
              <a:lnTo>
                <a:pt x="68" y="171"/>
              </a:lnTo>
              <a:lnTo>
                <a:pt x="53" y="164"/>
              </a:lnTo>
              <a:lnTo>
                <a:pt x="38" y="153"/>
              </a:lnTo>
              <a:lnTo>
                <a:pt x="28" y="145"/>
              </a:lnTo>
              <a:lnTo>
                <a:pt x="20" y="139"/>
              </a:lnTo>
              <a:lnTo>
                <a:pt x="8" y="127"/>
              </a:lnTo>
              <a:lnTo>
                <a:pt x="11" y="121"/>
              </a:lnTo>
              <a:lnTo>
                <a:pt x="4" y="105"/>
              </a:lnTo>
              <a:lnTo>
                <a:pt x="0" y="89"/>
              </a:lnTo>
              <a:lnTo>
                <a:pt x="3" y="66"/>
              </a:lnTo>
              <a:lnTo>
                <a:pt x="5" y="49"/>
              </a:lnTo>
              <a:lnTo>
                <a:pt x="9" y="30"/>
              </a:lnTo>
              <a:lnTo>
                <a:pt x="11" y="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76200</xdr:colOff>
      <xdr:row>21</xdr:row>
      <xdr:rowOff>133350</xdr:rowOff>
    </xdr:from>
    <xdr:to>
      <xdr:col>17</xdr:col>
      <xdr:colOff>600075</xdr:colOff>
      <xdr:row>44</xdr:row>
      <xdr:rowOff>38100</xdr:rowOff>
    </xdr:to>
    <xdr:sp>
      <xdr:nvSpPr>
        <xdr:cNvPr id="25" name="Polygon 24"/>
        <xdr:cNvSpPr>
          <a:spLocks/>
        </xdr:cNvSpPr>
      </xdr:nvSpPr>
      <xdr:spPr>
        <a:xfrm>
          <a:off x="7143750" y="3533775"/>
          <a:ext cx="3571875" cy="3629025"/>
        </a:xfrm>
        <a:custGeom>
          <a:pathLst>
            <a:path h="381" w="375">
              <a:moveTo>
                <a:pt x="200" y="0"/>
              </a:moveTo>
              <a:cubicBezTo>
                <a:pt x="199" y="1"/>
                <a:pt x="196" y="2"/>
                <a:pt x="196" y="2"/>
              </a:cubicBezTo>
              <a:lnTo>
                <a:pt x="191" y="30"/>
              </a:lnTo>
              <a:lnTo>
                <a:pt x="185" y="42"/>
              </a:lnTo>
              <a:lnTo>
                <a:pt x="181" y="55"/>
              </a:lnTo>
              <a:lnTo>
                <a:pt x="179" y="70"/>
              </a:lnTo>
              <a:lnTo>
                <a:pt x="179" y="82"/>
              </a:lnTo>
              <a:lnTo>
                <a:pt x="174" y="96"/>
              </a:lnTo>
              <a:lnTo>
                <a:pt x="166" y="109"/>
              </a:lnTo>
              <a:lnTo>
                <a:pt x="160" y="120"/>
              </a:lnTo>
              <a:lnTo>
                <a:pt x="158" y="126"/>
              </a:lnTo>
              <a:lnTo>
                <a:pt x="165" y="142"/>
              </a:lnTo>
              <a:lnTo>
                <a:pt x="165" y="151"/>
              </a:lnTo>
              <a:lnTo>
                <a:pt x="166" y="157"/>
              </a:lnTo>
              <a:lnTo>
                <a:pt x="98" y="184"/>
              </a:lnTo>
              <a:lnTo>
                <a:pt x="78" y="174"/>
              </a:lnTo>
              <a:lnTo>
                <a:pt x="56" y="166"/>
              </a:lnTo>
              <a:lnTo>
                <a:pt x="39" y="166"/>
              </a:lnTo>
              <a:lnTo>
                <a:pt x="28" y="171"/>
              </a:lnTo>
              <a:lnTo>
                <a:pt x="19" y="182"/>
              </a:lnTo>
              <a:lnTo>
                <a:pt x="14" y="195"/>
              </a:lnTo>
              <a:lnTo>
                <a:pt x="13" y="210"/>
              </a:lnTo>
              <a:lnTo>
                <a:pt x="6" y="220"/>
              </a:lnTo>
              <a:lnTo>
                <a:pt x="0" y="226"/>
              </a:lnTo>
              <a:lnTo>
                <a:pt x="7" y="249"/>
              </a:lnTo>
              <a:lnTo>
                <a:pt x="20" y="261"/>
              </a:lnTo>
              <a:lnTo>
                <a:pt x="126" y="370"/>
              </a:lnTo>
              <a:lnTo>
                <a:pt x="133" y="376"/>
              </a:lnTo>
              <a:lnTo>
                <a:pt x="137" y="381"/>
              </a:lnTo>
              <a:lnTo>
                <a:pt x="154" y="381"/>
              </a:lnTo>
              <a:lnTo>
                <a:pt x="167" y="376"/>
              </a:lnTo>
              <a:lnTo>
                <a:pt x="181" y="366"/>
              </a:lnTo>
              <a:lnTo>
                <a:pt x="197" y="351"/>
              </a:lnTo>
              <a:lnTo>
                <a:pt x="211" y="343"/>
              </a:lnTo>
              <a:lnTo>
                <a:pt x="229" y="335"/>
              </a:lnTo>
              <a:lnTo>
                <a:pt x="241" y="323"/>
              </a:lnTo>
              <a:lnTo>
                <a:pt x="251" y="313"/>
              </a:lnTo>
              <a:lnTo>
                <a:pt x="259" y="298"/>
              </a:lnTo>
              <a:lnTo>
                <a:pt x="266" y="280"/>
              </a:lnTo>
              <a:lnTo>
                <a:pt x="284" y="265"/>
              </a:lnTo>
              <a:lnTo>
                <a:pt x="310" y="251"/>
              </a:lnTo>
              <a:lnTo>
                <a:pt x="375" y="21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552450</xdr:colOff>
      <xdr:row>34</xdr:row>
      <xdr:rowOff>9525</xdr:rowOff>
    </xdr:from>
    <xdr:to>
      <xdr:col>12</xdr:col>
      <xdr:colOff>85725</xdr:colOff>
      <xdr:row>35</xdr:row>
      <xdr:rowOff>47625</xdr:rowOff>
    </xdr:to>
    <xdr:sp>
      <xdr:nvSpPr>
        <xdr:cNvPr id="26" name="Polygon 25"/>
        <xdr:cNvSpPr>
          <a:spLocks/>
        </xdr:cNvSpPr>
      </xdr:nvSpPr>
      <xdr:spPr>
        <a:xfrm>
          <a:off x="7010400" y="5514975"/>
          <a:ext cx="14287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43</xdr:row>
      <xdr:rowOff>85725</xdr:rowOff>
    </xdr:from>
    <xdr:to>
      <xdr:col>10</xdr:col>
      <xdr:colOff>561975</xdr:colOff>
      <xdr:row>47</xdr:row>
      <xdr:rowOff>95250</xdr:rowOff>
    </xdr:to>
    <xdr:sp>
      <xdr:nvSpPr>
        <xdr:cNvPr id="27" name="Polygon 26"/>
        <xdr:cNvSpPr>
          <a:spLocks/>
        </xdr:cNvSpPr>
      </xdr:nvSpPr>
      <xdr:spPr>
        <a:xfrm>
          <a:off x="5981700" y="7048500"/>
          <a:ext cx="428625" cy="657225"/>
        </a:xfrm>
        <a:custGeom>
          <a:pathLst>
            <a:path h="69" w="45">
              <a:moveTo>
                <a:pt x="0" y="0"/>
              </a:moveTo>
              <a:lnTo>
                <a:pt x="11" y="6"/>
              </a:lnTo>
              <a:lnTo>
                <a:pt x="21" y="12"/>
              </a:lnTo>
              <a:lnTo>
                <a:pt x="23" y="18"/>
              </a:lnTo>
              <a:lnTo>
                <a:pt x="20" y="23"/>
              </a:lnTo>
              <a:lnTo>
                <a:pt x="15" y="30"/>
              </a:lnTo>
              <a:lnTo>
                <a:pt x="7" y="34"/>
              </a:lnTo>
              <a:lnTo>
                <a:pt x="11" y="43"/>
              </a:lnTo>
              <a:lnTo>
                <a:pt x="20" y="49"/>
              </a:lnTo>
              <a:lnTo>
                <a:pt x="28" y="51"/>
              </a:lnTo>
              <a:lnTo>
                <a:pt x="35" y="53"/>
              </a:lnTo>
              <a:lnTo>
                <a:pt x="41" y="58"/>
              </a:lnTo>
              <a:lnTo>
                <a:pt x="45" y="65"/>
              </a:lnTo>
              <a:lnTo>
                <a:pt x="45" y="69"/>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504825</xdr:colOff>
      <xdr:row>44</xdr:row>
      <xdr:rowOff>38100</xdr:rowOff>
    </xdr:from>
    <xdr:to>
      <xdr:col>15</xdr:col>
      <xdr:colOff>466725</xdr:colOff>
      <xdr:row>53</xdr:row>
      <xdr:rowOff>85725</xdr:rowOff>
    </xdr:to>
    <xdr:sp>
      <xdr:nvSpPr>
        <xdr:cNvPr id="28" name="Polygon 27"/>
        <xdr:cNvSpPr>
          <a:spLocks/>
        </xdr:cNvSpPr>
      </xdr:nvSpPr>
      <xdr:spPr>
        <a:xfrm>
          <a:off x="7572375" y="7162800"/>
          <a:ext cx="1790700" cy="1504950"/>
        </a:xfrm>
        <a:custGeom>
          <a:pathLst>
            <a:path h="158" w="188">
              <a:moveTo>
                <a:pt x="0" y="70"/>
              </a:moveTo>
              <a:lnTo>
                <a:pt x="10" y="78"/>
              </a:lnTo>
              <a:lnTo>
                <a:pt x="14" y="86"/>
              </a:lnTo>
              <a:lnTo>
                <a:pt x="16" y="92"/>
              </a:lnTo>
              <a:lnTo>
                <a:pt x="20" y="98"/>
              </a:lnTo>
              <a:lnTo>
                <a:pt x="28" y="104"/>
              </a:lnTo>
              <a:lnTo>
                <a:pt x="31" y="106"/>
              </a:lnTo>
              <a:lnTo>
                <a:pt x="28" y="113"/>
              </a:lnTo>
              <a:lnTo>
                <a:pt x="23" y="123"/>
              </a:lnTo>
              <a:lnTo>
                <a:pt x="18" y="128"/>
              </a:lnTo>
              <a:lnTo>
                <a:pt x="15" y="131"/>
              </a:lnTo>
              <a:lnTo>
                <a:pt x="23" y="139"/>
              </a:lnTo>
              <a:lnTo>
                <a:pt x="36" y="143"/>
              </a:lnTo>
              <a:lnTo>
                <a:pt x="49" y="146"/>
              </a:lnTo>
              <a:lnTo>
                <a:pt x="60" y="142"/>
              </a:lnTo>
              <a:lnTo>
                <a:pt x="74" y="138"/>
              </a:lnTo>
              <a:lnTo>
                <a:pt x="85" y="138"/>
              </a:lnTo>
              <a:lnTo>
                <a:pt x="94" y="144"/>
              </a:lnTo>
              <a:lnTo>
                <a:pt x="105" y="152"/>
              </a:lnTo>
              <a:lnTo>
                <a:pt x="110" y="158"/>
              </a:lnTo>
              <a:lnTo>
                <a:pt x="138" y="133"/>
              </a:lnTo>
              <a:lnTo>
                <a:pt x="153" y="118"/>
              </a:lnTo>
              <a:lnTo>
                <a:pt x="161" y="107"/>
              </a:lnTo>
              <a:lnTo>
                <a:pt x="173" y="97"/>
              </a:lnTo>
              <a:lnTo>
                <a:pt x="180" y="87"/>
              </a:lnTo>
              <a:lnTo>
                <a:pt x="188" y="73"/>
              </a:lnTo>
              <a:lnTo>
                <a:pt x="162" y="57"/>
              </a:lnTo>
              <a:lnTo>
                <a:pt x="138" y="45"/>
              </a:lnTo>
              <a:lnTo>
                <a:pt x="127" y="36"/>
              </a:lnTo>
              <a:lnTo>
                <a:pt x="117" y="25"/>
              </a:lnTo>
              <a:lnTo>
                <a:pt x="110" y="15"/>
              </a:lnTo>
              <a:lnTo>
                <a:pt x="102" y="8"/>
              </a:lnTo>
              <a:lnTo>
                <a:pt x="93" y="0"/>
              </a:lnTo>
              <a:lnTo>
                <a:pt x="84" y="3"/>
              </a:lnTo>
              <a:lnTo>
                <a:pt x="77" y="6"/>
              </a:lnTo>
              <a:lnTo>
                <a:pt x="65" y="11"/>
              </a:lnTo>
              <a:lnTo>
                <a:pt x="59" y="19"/>
              </a:lnTo>
              <a:lnTo>
                <a:pt x="54" y="28"/>
              </a:lnTo>
              <a:lnTo>
                <a:pt x="51" y="42"/>
              </a:lnTo>
              <a:lnTo>
                <a:pt x="49" y="54"/>
              </a:lnTo>
              <a:lnTo>
                <a:pt x="45" y="63"/>
              </a:lnTo>
              <a:lnTo>
                <a:pt x="40" y="74"/>
              </a:lnTo>
              <a:lnTo>
                <a:pt x="37" y="79"/>
              </a:lnTo>
              <a:lnTo>
                <a:pt x="35" y="87"/>
              </a:lnTo>
              <a:lnTo>
                <a:pt x="34" y="94"/>
              </a:lnTo>
              <a:lnTo>
                <a:pt x="30" y="107"/>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21</xdr:row>
      <xdr:rowOff>133350</xdr:rowOff>
    </xdr:from>
    <xdr:to>
      <xdr:col>18</xdr:col>
      <xdr:colOff>9525</xdr:colOff>
      <xdr:row>34</xdr:row>
      <xdr:rowOff>28575</xdr:rowOff>
    </xdr:to>
    <xdr:sp>
      <xdr:nvSpPr>
        <xdr:cNvPr id="29" name="Polygon 28"/>
        <xdr:cNvSpPr>
          <a:spLocks/>
        </xdr:cNvSpPr>
      </xdr:nvSpPr>
      <xdr:spPr>
        <a:xfrm>
          <a:off x="9048750" y="3533775"/>
          <a:ext cx="1685925" cy="2000250"/>
        </a:xfrm>
        <a:custGeom>
          <a:pathLst>
            <a:path h="210" w="177">
              <a:moveTo>
                <a:pt x="0" y="0"/>
              </a:moveTo>
              <a:lnTo>
                <a:pt x="10" y="7"/>
              </a:lnTo>
              <a:lnTo>
                <a:pt x="16" y="12"/>
              </a:lnTo>
              <a:lnTo>
                <a:pt x="25" y="20"/>
              </a:lnTo>
              <a:lnTo>
                <a:pt x="36" y="24"/>
              </a:lnTo>
              <a:lnTo>
                <a:pt x="51" y="26"/>
              </a:lnTo>
              <a:lnTo>
                <a:pt x="60" y="34"/>
              </a:lnTo>
              <a:lnTo>
                <a:pt x="70" y="40"/>
              </a:lnTo>
              <a:lnTo>
                <a:pt x="72" y="54"/>
              </a:lnTo>
              <a:lnTo>
                <a:pt x="76" y="69"/>
              </a:lnTo>
              <a:lnTo>
                <a:pt x="77" y="79"/>
              </a:lnTo>
              <a:lnTo>
                <a:pt x="82" y="92"/>
              </a:lnTo>
              <a:lnTo>
                <a:pt x="89" y="101"/>
              </a:lnTo>
              <a:lnTo>
                <a:pt x="94" y="110"/>
              </a:lnTo>
              <a:lnTo>
                <a:pt x="95" y="119"/>
              </a:lnTo>
              <a:lnTo>
                <a:pt x="104" y="129"/>
              </a:lnTo>
              <a:lnTo>
                <a:pt x="114" y="139"/>
              </a:lnTo>
              <a:lnTo>
                <a:pt x="122" y="147"/>
              </a:lnTo>
              <a:lnTo>
                <a:pt x="135" y="157"/>
              </a:lnTo>
              <a:lnTo>
                <a:pt x="144" y="169"/>
              </a:lnTo>
              <a:lnTo>
                <a:pt x="151" y="177"/>
              </a:lnTo>
              <a:lnTo>
                <a:pt x="174" y="204"/>
              </a:lnTo>
              <a:lnTo>
                <a:pt x="177" y="21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457200</xdr:colOff>
      <xdr:row>22</xdr:row>
      <xdr:rowOff>123825</xdr:rowOff>
    </xdr:from>
    <xdr:to>
      <xdr:col>19</xdr:col>
      <xdr:colOff>142875</xdr:colOff>
      <xdr:row>32</xdr:row>
      <xdr:rowOff>133350</xdr:rowOff>
    </xdr:to>
    <xdr:sp>
      <xdr:nvSpPr>
        <xdr:cNvPr id="30" name="Polygon 29"/>
        <xdr:cNvSpPr>
          <a:spLocks/>
        </xdr:cNvSpPr>
      </xdr:nvSpPr>
      <xdr:spPr>
        <a:xfrm>
          <a:off x="9963150" y="3686175"/>
          <a:ext cx="1514475" cy="1628775"/>
        </a:xfrm>
        <a:custGeom>
          <a:pathLst>
            <a:path h="171" w="159">
              <a:moveTo>
                <a:pt x="64" y="171"/>
              </a:moveTo>
              <a:lnTo>
                <a:pt x="81" y="155"/>
              </a:lnTo>
              <a:lnTo>
                <a:pt x="91" y="149"/>
              </a:lnTo>
              <a:lnTo>
                <a:pt x="100" y="142"/>
              </a:lnTo>
              <a:lnTo>
                <a:pt x="113" y="139"/>
              </a:lnTo>
              <a:lnTo>
                <a:pt x="124" y="137"/>
              </a:lnTo>
              <a:lnTo>
                <a:pt x="136" y="130"/>
              </a:lnTo>
              <a:lnTo>
                <a:pt x="149" y="128"/>
              </a:lnTo>
              <a:lnTo>
                <a:pt x="158" y="125"/>
              </a:lnTo>
              <a:lnTo>
                <a:pt x="159" y="119"/>
              </a:lnTo>
              <a:lnTo>
                <a:pt x="157" y="113"/>
              </a:lnTo>
              <a:lnTo>
                <a:pt x="155" y="103"/>
              </a:lnTo>
              <a:lnTo>
                <a:pt x="154" y="92"/>
              </a:lnTo>
              <a:lnTo>
                <a:pt x="155" y="83"/>
              </a:lnTo>
              <a:lnTo>
                <a:pt x="149" y="78"/>
              </a:lnTo>
              <a:lnTo>
                <a:pt x="144" y="70"/>
              </a:lnTo>
              <a:lnTo>
                <a:pt x="138" y="64"/>
              </a:lnTo>
              <a:lnTo>
                <a:pt x="128" y="60"/>
              </a:lnTo>
              <a:lnTo>
                <a:pt x="115" y="55"/>
              </a:lnTo>
              <a:lnTo>
                <a:pt x="103" y="49"/>
              </a:lnTo>
              <a:lnTo>
                <a:pt x="89" y="39"/>
              </a:lnTo>
              <a:lnTo>
                <a:pt x="80" y="29"/>
              </a:lnTo>
              <a:lnTo>
                <a:pt x="72" y="17"/>
              </a:lnTo>
              <a:lnTo>
                <a:pt x="64" y="0"/>
              </a:lnTo>
              <a:lnTo>
                <a:pt x="55" y="8"/>
              </a:lnTo>
              <a:lnTo>
                <a:pt x="48" y="21"/>
              </a:lnTo>
              <a:lnTo>
                <a:pt x="38" y="31"/>
              </a:lnTo>
              <a:lnTo>
                <a:pt x="28" y="46"/>
              </a:lnTo>
              <a:lnTo>
                <a:pt x="24" y="60"/>
              </a:lnTo>
              <a:lnTo>
                <a:pt x="22" y="75"/>
              </a:lnTo>
              <a:lnTo>
                <a:pt x="0" y="95"/>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438150</xdr:colOff>
      <xdr:row>30</xdr:row>
      <xdr:rowOff>9525</xdr:rowOff>
    </xdr:from>
    <xdr:to>
      <xdr:col>21</xdr:col>
      <xdr:colOff>19050</xdr:colOff>
      <xdr:row>40</xdr:row>
      <xdr:rowOff>76200</xdr:rowOff>
    </xdr:to>
    <xdr:sp>
      <xdr:nvSpPr>
        <xdr:cNvPr id="31" name="Polygon 30"/>
        <xdr:cNvSpPr>
          <a:spLocks/>
        </xdr:cNvSpPr>
      </xdr:nvSpPr>
      <xdr:spPr>
        <a:xfrm>
          <a:off x="8724900" y="4867275"/>
          <a:ext cx="3848100" cy="1685925"/>
        </a:xfrm>
        <a:custGeom>
          <a:pathLst>
            <a:path h="177" w="404">
              <a:moveTo>
                <a:pt x="0" y="18"/>
              </a:moveTo>
              <a:lnTo>
                <a:pt x="9" y="20"/>
              </a:lnTo>
              <a:lnTo>
                <a:pt x="23" y="26"/>
              </a:lnTo>
              <a:lnTo>
                <a:pt x="49" y="35"/>
              </a:lnTo>
              <a:lnTo>
                <a:pt x="57" y="40"/>
              </a:lnTo>
              <a:lnTo>
                <a:pt x="67" y="48"/>
              </a:lnTo>
              <a:lnTo>
                <a:pt x="75" y="67"/>
              </a:lnTo>
              <a:lnTo>
                <a:pt x="84" y="77"/>
              </a:lnTo>
              <a:lnTo>
                <a:pt x="95" y="85"/>
              </a:lnTo>
              <a:lnTo>
                <a:pt x="109" y="90"/>
              </a:lnTo>
              <a:lnTo>
                <a:pt x="120" y="92"/>
              </a:lnTo>
              <a:lnTo>
                <a:pt x="134" y="98"/>
              </a:lnTo>
              <a:lnTo>
                <a:pt x="146" y="112"/>
              </a:lnTo>
              <a:lnTo>
                <a:pt x="167" y="131"/>
              </a:lnTo>
              <a:lnTo>
                <a:pt x="209" y="175"/>
              </a:lnTo>
              <a:lnTo>
                <a:pt x="213" y="162"/>
              </a:lnTo>
              <a:lnTo>
                <a:pt x="224" y="154"/>
              </a:lnTo>
              <a:lnTo>
                <a:pt x="234" y="146"/>
              </a:lnTo>
              <a:lnTo>
                <a:pt x="243" y="136"/>
              </a:lnTo>
              <a:lnTo>
                <a:pt x="252" y="132"/>
              </a:lnTo>
              <a:lnTo>
                <a:pt x="267" y="140"/>
              </a:lnTo>
              <a:lnTo>
                <a:pt x="285" y="142"/>
              </a:lnTo>
              <a:lnTo>
                <a:pt x="299" y="146"/>
              </a:lnTo>
              <a:lnTo>
                <a:pt x="313" y="151"/>
              </a:lnTo>
              <a:lnTo>
                <a:pt x="320" y="160"/>
              </a:lnTo>
              <a:lnTo>
                <a:pt x="320" y="170"/>
              </a:lnTo>
              <a:lnTo>
                <a:pt x="337" y="172"/>
              </a:lnTo>
              <a:lnTo>
                <a:pt x="352" y="173"/>
              </a:lnTo>
              <a:lnTo>
                <a:pt x="364" y="177"/>
              </a:lnTo>
              <a:lnTo>
                <a:pt x="370" y="177"/>
              </a:lnTo>
              <a:lnTo>
                <a:pt x="375" y="151"/>
              </a:lnTo>
              <a:lnTo>
                <a:pt x="382" y="126"/>
              </a:lnTo>
              <a:lnTo>
                <a:pt x="385" y="111"/>
              </a:lnTo>
              <a:lnTo>
                <a:pt x="398" y="99"/>
              </a:lnTo>
              <a:lnTo>
                <a:pt x="404" y="95"/>
              </a:lnTo>
              <a:lnTo>
                <a:pt x="391" y="87"/>
              </a:lnTo>
              <a:lnTo>
                <a:pt x="374" y="80"/>
              </a:lnTo>
              <a:lnTo>
                <a:pt x="361" y="75"/>
              </a:lnTo>
              <a:lnTo>
                <a:pt x="351" y="69"/>
              </a:lnTo>
              <a:lnTo>
                <a:pt x="339" y="69"/>
              </a:lnTo>
              <a:lnTo>
                <a:pt x="321" y="60"/>
              </a:lnTo>
              <a:lnTo>
                <a:pt x="311" y="55"/>
              </a:lnTo>
              <a:lnTo>
                <a:pt x="306" y="46"/>
              </a:lnTo>
              <a:lnTo>
                <a:pt x="294" y="30"/>
              </a:lnTo>
              <a:lnTo>
                <a:pt x="291" y="17"/>
              </a:lnTo>
              <a:lnTo>
                <a:pt x="28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438150</xdr:colOff>
      <xdr:row>40</xdr:row>
      <xdr:rowOff>57150</xdr:rowOff>
    </xdr:from>
    <xdr:to>
      <xdr:col>18</xdr:col>
      <xdr:colOff>161925</xdr:colOff>
      <xdr:row>43</xdr:row>
      <xdr:rowOff>133350</xdr:rowOff>
    </xdr:to>
    <xdr:sp>
      <xdr:nvSpPr>
        <xdr:cNvPr id="32" name="Polygon 31"/>
        <xdr:cNvSpPr>
          <a:spLocks/>
        </xdr:cNvSpPr>
      </xdr:nvSpPr>
      <xdr:spPr>
        <a:xfrm>
          <a:off x="9334500" y="6534150"/>
          <a:ext cx="1552575" cy="561975"/>
        </a:xfrm>
        <a:custGeom>
          <a:pathLst>
            <a:path h="59" w="163">
              <a:moveTo>
                <a:pt x="0" y="19"/>
              </a:moveTo>
              <a:lnTo>
                <a:pt x="20" y="40"/>
              </a:lnTo>
              <a:lnTo>
                <a:pt x="23" y="39"/>
              </a:lnTo>
              <a:lnTo>
                <a:pt x="31" y="46"/>
              </a:lnTo>
              <a:lnTo>
                <a:pt x="43" y="52"/>
              </a:lnTo>
              <a:lnTo>
                <a:pt x="56" y="56"/>
              </a:lnTo>
              <a:lnTo>
                <a:pt x="70" y="59"/>
              </a:lnTo>
              <a:lnTo>
                <a:pt x="90" y="58"/>
              </a:lnTo>
              <a:lnTo>
                <a:pt x="103" y="56"/>
              </a:lnTo>
              <a:lnTo>
                <a:pt x="120" y="54"/>
              </a:lnTo>
              <a:lnTo>
                <a:pt x="131" y="49"/>
              </a:lnTo>
              <a:lnTo>
                <a:pt x="146" y="43"/>
              </a:lnTo>
              <a:lnTo>
                <a:pt x="158" y="38"/>
              </a:lnTo>
              <a:lnTo>
                <a:pt x="163" y="34"/>
              </a:lnTo>
              <a:lnTo>
                <a:pt x="145"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476250</xdr:colOff>
      <xdr:row>19</xdr:row>
      <xdr:rowOff>66675</xdr:rowOff>
    </xdr:from>
    <xdr:to>
      <xdr:col>27</xdr:col>
      <xdr:colOff>247650</xdr:colOff>
      <xdr:row>58</xdr:row>
      <xdr:rowOff>85725</xdr:rowOff>
    </xdr:to>
    <xdr:sp>
      <xdr:nvSpPr>
        <xdr:cNvPr id="33" name="Polygon 32"/>
        <xdr:cNvSpPr>
          <a:spLocks/>
        </xdr:cNvSpPr>
      </xdr:nvSpPr>
      <xdr:spPr>
        <a:xfrm>
          <a:off x="13030200" y="3143250"/>
          <a:ext cx="3429000" cy="6334125"/>
        </a:xfrm>
        <a:custGeom>
          <a:pathLst>
            <a:path h="665" w="360">
              <a:moveTo>
                <a:pt x="8" y="0"/>
              </a:moveTo>
              <a:lnTo>
                <a:pt x="0" y="10"/>
              </a:lnTo>
              <a:lnTo>
                <a:pt x="18" y="20"/>
              </a:lnTo>
              <a:lnTo>
                <a:pt x="33" y="40"/>
              </a:lnTo>
              <a:lnTo>
                <a:pt x="38" y="50"/>
              </a:lnTo>
              <a:lnTo>
                <a:pt x="45" y="65"/>
              </a:lnTo>
              <a:lnTo>
                <a:pt x="65" y="53"/>
              </a:lnTo>
              <a:lnTo>
                <a:pt x="75" y="48"/>
              </a:lnTo>
              <a:lnTo>
                <a:pt x="83" y="60"/>
              </a:lnTo>
              <a:lnTo>
                <a:pt x="88" y="50"/>
              </a:lnTo>
              <a:lnTo>
                <a:pt x="103" y="48"/>
              </a:lnTo>
              <a:lnTo>
                <a:pt x="110" y="55"/>
              </a:lnTo>
              <a:lnTo>
                <a:pt x="125" y="53"/>
              </a:lnTo>
              <a:lnTo>
                <a:pt x="138" y="55"/>
              </a:lnTo>
              <a:lnTo>
                <a:pt x="148" y="62"/>
              </a:lnTo>
              <a:lnTo>
                <a:pt x="155" y="72"/>
              </a:lnTo>
              <a:lnTo>
                <a:pt x="168" y="75"/>
              </a:lnTo>
              <a:lnTo>
                <a:pt x="185" y="102"/>
              </a:lnTo>
              <a:lnTo>
                <a:pt x="191" y="127"/>
              </a:lnTo>
              <a:lnTo>
                <a:pt x="178" y="150"/>
              </a:lnTo>
              <a:lnTo>
                <a:pt x="171" y="165"/>
              </a:lnTo>
              <a:lnTo>
                <a:pt x="161" y="187"/>
              </a:lnTo>
              <a:lnTo>
                <a:pt x="151" y="207"/>
              </a:lnTo>
              <a:lnTo>
                <a:pt x="163" y="215"/>
              </a:lnTo>
              <a:lnTo>
                <a:pt x="178" y="217"/>
              </a:lnTo>
              <a:lnTo>
                <a:pt x="205" y="230"/>
              </a:lnTo>
              <a:lnTo>
                <a:pt x="218" y="242"/>
              </a:lnTo>
              <a:lnTo>
                <a:pt x="228" y="260"/>
              </a:lnTo>
              <a:lnTo>
                <a:pt x="235" y="272"/>
              </a:lnTo>
              <a:lnTo>
                <a:pt x="245" y="285"/>
              </a:lnTo>
              <a:lnTo>
                <a:pt x="253" y="300"/>
              </a:lnTo>
              <a:lnTo>
                <a:pt x="243" y="325"/>
              </a:lnTo>
              <a:lnTo>
                <a:pt x="238" y="337"/>
              </a:lnTo>
              <a:lnTo>
                <a:pt x="231" y="347"/>
              </a:lnTo>
              <a:lnTo>
                <a:pt x="211" y="360"/>
              </a:lnTo>
              <a:lnTo>
                <a:pt x="201" y="365"/>
              </a:lnTo>
              <a:lnTo>
                <a:pt x="208" y="385"/>
              </a:lnTo>
              <a:lnTo>
                <a:pt x="210" y="397"/>
              </a:lnTo>
              <a:lnTo>
                <a:pt x="203" y="417"/>
              </a:lnTo>
              <a:lnTo>
                <a:pt x="196" y="435"/>
              </a:lnTo>
              <a:lnTo>
                <a:pt x="193" y="442"/>
              </a:lnTo>
              <a:lnTo>
                <a:pt x="225" y="435"/>
              </a:lnTo>
              <a:lnTo>
                <a:pt x="250" y="433"/>
              </a:lnTo>
              <a:lnTo>
                <a:pt x="268" y="445"/>
              </a:lnTo>
              <a:lnTo>
                <a:pt x="275" y="455"/>
              </a:lnTo>
              <a:lnTo>
                <a:pt x="276" y="467"/>
              </a:lnTo>
              <a:lnTo>
                <a:pt x="285" y="477"/>
              </a:lnTo>
              <a:lnTo>
                <a:pt x="305" y="495"/>
              </a:lnTo>
              <a:lnTo>
                <a:pt x="308" y="507"/>
              </a:lnTo>
              <a:lnTo>
                <a:pt x="320" y="517"/>
              </a:lnTo>
              <a:lnTo>
                <a:pt x="330" y="515"/>
              </a:lnTo>
              <a:lnTo>
                <a:pt x="338" y="527"/>
              </a:lnTo>
              <a:lnTo>
                <a:pt x="326" y="547"/>
              </a:lnTo>
              <a:lnTo>
                <a:pt x="318" y="555"/>
              </a:lnTo>
              <a:lnTo>
                <a:pt x="308" y="567"/>
              </a:lnTo>
              <a:lnTo>
                <a:pt x="306" y="590"/>
              </a:lnTo>
              <a:lnTo>
                <a:pt x="291" y="617"/>
              </a:lnTo>
              <a:lnTo>
                <a:pt x="288" y="632"/>
              </a:lnTo>
              <a:lnTo>
                <a:pt x="303" y="647"/>
              </a:lnTo>
              <a:lnTo>
                <a:pt x="308" y="665"/>
              </a:lnTo>
              <a:lnTo>
                <a:pt x="328" y="653"/>
              </a:lnTo>
              <a:lnTo>
                <a:pt x="348" y="635"/>
              </a:lnTo>
              <a:lnTo>
                <a:pt x="353" y="618"/>
              </a:lnTo>
              <a:lnTo>
                <a:pt x="360" y="595"/>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447675</xdr:colOff>
      <xdr:row>46</xdr:row>
      <xdr:rowOff>104775</xdr:rowOff>
    </xdr:from>
    <xdr:to>
      <xdr:col>26</xdr:col>
      <xdr:colOff>47625</xdr:colOff>
      <xdr:row>59</xdr:row>
      <xdr:rowOff>133350</xdr:rowOff>
    </xdr:to>
    <xdr:sp>
      <xdr:nvSpPr>
        <xdr:cNvPr id="34" name="Polygon 33"/>
        <xdr:cNvSpPr>
          <a:spLocks/>
        </xdr:cNvSpPr>
      </xdr:nvSpPr>
      <xdr:spPr>
        <a:xfrm>
          <a:off x="9344025" y="7553325"/>
          <a:ext cx="6305550" cy="2133600"/>
        </a:xfrm>
        <a:custGeom>
          <a:pathLst>
            <a:path h="224" w="662">
              <a:moveTo>
                <a:pt x="0" y="32"/>
              </a:moveTo>
              <a:lnTo>
                <a:pt x="25" y="57"/>
              </a:lnTo>
              <a:lnTo>
                <a:pt x="37" y="74"/>
              </a:lnTo>
              <a:lnTo>
                <a:pt x="55" y="94"/>
              </a:lnTo>
              <a:lnTo>
                <a:pt x="75" y="114"/>
              </a:lnTo>
              <a:lnTo>
                <a:pt x="85" y="139"/>
              </a:lnTo>
              <a:lnTo>
                <a:pt x="103" y="174"/>
              </a:lnTo>
              <a:lnTo>
                <a:pt x="113" y="207"/>
              </a:lnTo>
              <a:lnTo>
                <a:pt x="120" y="224"/>
              </a:lnTo>
              <a:lnTo>
                <a:pt x="192" y="197"/>
              </a:lnTo>
              <a:lnTo>
                <a:pt x="225" y="180"/>
              </a:lnTo>
              <a:lnTo>
                <a:pt x="245" y="172"/>
              </a:lnTo>
              <a:lnTo>
                <a:pt x="257" y="179"/>
              </a:lnTo>
              <a:lnTo>
                <a:pt x="275" y="192"/>
              </a:lnTo>
              <a:lnTo>
                <a:pt x="312" y="217"/>
              </a:lnTo>
              <a:lnTo>
                <a:pt x="337" y="195"/>
              </a:lnTo>
              <a:lnTo>
                <a:pt x="360" y="182"/>
              </a:lnTo>
              <a:lnTo>
                <a:pt x="392" y="170"/>
              </a:lnTo>
              <a:lnTo>
                <a:pt x="430" y="157"/>
              </a:lnTo>
              <a:lnTo>
                <a:pt x="472" y="140"/>
              </a:lnTo>
              <a:lnTo>
                <a:pt x="502" y="127"/>
              </a:lnTo>
              <a:lnTo>
                <a:pt x="510" y="122"/>
              </a:lnTo>
              <a:lnTo>
                <a:pt x="527" y="97"/>
              </a:lnTo>
              <a:lnTo>
                <a:pt x="540" y="80"/>
              </a:lnTo>
              <a:lnTo>
                <a:pt x="552" y="75"/>
              </a:lnTo>
              <a:lnTo>
                <a:pt x="565" y="75"/>
              </a:lnTo>
              <a:lnTo>
                <a:pt x="575" y="70"/>
              </a:lnTo>
              <a:lnTo>
                <a:pt x="595" y="40"/>
              </a:lnTo>
              <a:lnTo>
                <a:pt x="612" y="17"/>
              </a:lnTo>
              <a:lnTo>
                <a:pt x="627" y="5"/>
              </a:lnTo>
              <a:lnTo>
                <a:pt x="637" y="2"/>
              </a:lnTo>
              <a:lnTo>
                <a:pt x="66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209550</xdr:colOff>
      <xdr:row>47</xdr:row>
      <xdr:rowOff>0</xdr:rowOff>
    </xdr:from>
    <xdr:to>
      <xdr:col>20</xdr:col>
      <xdr:colOff>76200</xdr:colOff>
      <xdr:row>57</xdr:row>
      <xdr:rowOff>9525</xdr:rowOff>
    </xdr:to>
    <xdr:sp>
      <xdr:nvSpPr>
        <xdr:cNvPr id="35" name="Polygon 34"/>
        <xdr:cNvSpPr>
          <a:spLocks/>
        </xdr:cNvSpPr>
      </xdr:nvSpPr>
      <xdr:spPr>
        <a:xfrm>
          <a:off x="10325100" y="7610475"/>
          <a:ext cx="1695450" cy="1628775"/>
        </a:xfrm>
        <a:custGeom>
          <a:pathLst>
            <a:path h="171" w="178">
              <a:moveTo>
                <a:pt x="0" y="168"/>
              </a:moveTo>
              <a:lnTo>
                <a:pt x="25" y="152"/>
              </a:lnTo>
              <a:lnTo>
                <a:pt x="46" y="138"/>
              </a:lnTo>
              <a:lnTo>
                <a:pt x="51" y="122"/>
              </a:lnTo>
              <a:lnTo>
                <a:pt x="58" y="101"/>
              </a:lnTo>
              <a:lnTo>
                <a:pt x="63" y="77"/>
              </a:lnTo>
              <a:lnTo>
                <a:pt x="70" y="53"/>
              </a:lnTo>
              <a:lnTo>
                <a:pt x="69" y="40"/>
              </a:lnTo>
              <a:lnTo>
                <a:pt x="66" y="28"/>
              </a:lnTo>
              <a:lnTo>
                <a:pt x="67" y="13"/>
              </a:lnTo>
              <a:lnTo>
                <a:pt x="72" y="3"/>
              </a:lnTo>
              <a:lnTo>
                <a:pt x="91" y="3"/>
              </a:lnTo>
              <a:lnTo>
                <a:pt x="106" y="7"/>
              </a:lnTo>
              <a:lnTo>
                <a:pt x="118" y="7"/>
              </a:lnTo>
              <a:lnTo>
                <a:pt x="128" y="11"/>
              </a:lnTo>
              <a:lnTo>
                <a:pt x="137" y="14"/>
              </a:lnTo>
              <a:lnTo>
                <a:pt x="146" y="6"/>
              </a:lnTo>
              <a:lnTo>
                <a:pt x="147" y="0"/>
              </a:lnTo>
              <a:lnTo>
                <a:pt x="155" y="3"/>
              </a:lnTo>
              <a:lnTo>
                <a:pt x="170" y="11"/>
              </a:lnTo>
              <a:lnTo>
                <a:pt x="178" y="16"/>
              </a:lnTo>
              <a:lnTo>
                <a:pt x="172" y="34"/>
              </a:lnTo>
              <a:lnTo>
                <a:pt x="173" y="42"/>
              </a:lnTo>
              <a:lnTo>
                <a:pt x="172" y="53"/>
              </a:lnTo>
              <a:lnTo>
                <a:pt x="171" y="67"/>
              </a:lnTo>
              <a:lnTo>
                <a:pt x="166" y="76"/>
              </a:lnTo>
              <a:lnTo>
                <a:pt x="164" y="88"/>
              </a:lnTo>
              <a:lnTo>
                <a:pt x="160" y="102"/>
              </a:lnTo>
              <a:lnTo>
                <a:pt x="162" y="113"/>
              </a:lnTo>
              <a:lnTo>
                <a:pt x="159" y="127"/>
              </a:lnTo>
              <a:lnTo>
                <a:pt x="152" y="157"/>
              </a:lnTo>
              <a:lnTo>
                <a:pt x="151" y="166"/>
              </a:lnTo>
              <a:lnTo>
                <a:pt x="151" y="17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428625</xdr:colOff>
      <xdr:row>55</xdr:row>
      <xdr:rowOff>38100</xdr:rowOff>
    </xdr:from>
    <xdr:to>
      <xdr:col>22</xdr:col>
      <xdr:colOff>590550</xdr:colOff>
      <xdr:row>74</xdr:row>
      <xdr:rowOff>85725</xdr:rowOff>
    </xdr:to>
    <xdr:sp>
      <xdr:nvSpPr>
        <xdr:cNvPr id="36" name="Polygon 35"/>
        <xdr:cNvSpPr>
          <a:spLocks/>
        </xdr:cNvSpPr>
      </xdr:nvSpPr>
      <xdr:spPr>
        <a:xfrm>
          <a:off x="11763375" y="8943975"/>
          <a:ext cx="1990725" cy="3124200"/>
        </a:xfrm>
        <a:custGeom>
          <a:pathLst>
            <a:path h="328" w="209">
              <a:moveTo>
                <a:pt x="205" y="0"/>
              </a:moveTo>
              <a:cubicBezTo>
                <a:pt x="206" y="3"/>
                <a:pt x="209" y="10"/>
                <a:pt x="209" y="10"/>
              </a:cubicBezTo>
              <a:cubicBezTo>
                <a:pt x="209" y="13"/>
                <a:pt x="208" y="19"/>
                <a:pt x="208" y="19"/>
              </a:cubicBezTo>
              <a:lnTo>
                <a:pt x="201" y="30"/>
              </a:lnTo>
              <a:lnTo>
                <a:pt x="199" y="43"/>
              </a:lnTo>
              <a:lnTo>
                <a:pt x="195" y="51"/>
              </a:lnTo>
              <a:lnTo>
                <a:pt x="186" y="65"/>
              </a:lnTo>
              <a:lnTo>
                <a:pt x="180" y="81"/>
              </a:lnTo>
              <a:lnTo>
                <a:pt x="179" y="95"/>
              </a:lnTo>
              <a:lnTo>
                <a:pt x="179" y="114"/>
              </a:lnTo>
              <a:lnTo>
                <a:pt x="186" y="143"/>
              </a:lnTo>
              <a:lnTo>
                <a:pt x="190" y="158"/>
              </a:lnTo>
              <a:lnTo>
                <a:pt x="191" y="174"/>
              </a:lnTo>
              <a:lnTo>
                <a:pt x="188" y="193"/>
              </a:lnTo>
              <a:lnTo>
                <a:pt x="183" y="206"/>
              </a:lnTo>
              <a:lnTo>
                <a:pt x="180" y="220"/>
              </a:lnTo>
              <a:lnTo>
                <a:pt x="185" y="233"/>
              </a:lnTo>
              <a:lnTo>
                <a:pt x="189" y="245"/>
              </a:lnTo>
              <a:lnTo>
                <a:pt x="191" y="259"/>
              </a:lnTo>
              <a:lnTo>
                <a:pt x="178" y="273"/>
              </a:lnTo>
              <a:lnTo>
                <a:pt x="169" y="286"/>
              </a:lnTo>
              <a:lnTo>
                <a:pt x="168" y="294"/>
              </a:lnTo>
              <a:lnTo>
                <a:pt x="163" y="305"/>
              </a:lnTo>
              <a:lnTo>
                <a:pt x="158" y="311"/>
              </a:lnTo>
              <a:lnTo>
                <a:pt x="143" y="317"/>
              </a:lnTo>
              <a:lnTo>
                <a:pt x="121" y="323"/>
              </a:lnTo>
              <a:lnTo>
                <a:pt x="111" y="328"/>
              </a:lnTo>
              <a:lnTo>
                <a:pt x="108" y="317"/>
              </a:lnTo>
              <a:lnTo>
                <a:pt x="114" y="303"/>
              </a:lnTo>
              <a:lnTo>
                <a:pt x="120" y="287"/>
              </a:lnTo>
              <a:lnTo>
                <a:pt x="120" y="273"/>
              </a:lnTo>
              <a:lnTo>
                <a:pt x="114" y="267"/>
              </a:lnTo>
              <a:lnTo>
                <a:pt x="96" y="255"/>
              </a:lnTo>
              <a:lnTo>
                <a:pt x="83" y="243"/>
              </a:lnTo>
              <a:lnTo>
                <a:pt x="79" y="233"/>
              </a:lnTo>
              <a:lnTo>
                <a:pt x="74" y="214"/>
              </a:lnTo>
              <a:lnTo>
                <a:pt x="64" y="185"/>
              </a:lnTo>
              <a:lnTo>
                <a:pt x="40" y="163"/>
              </a:lnTo>
              <a:lnTo>
                <a:pt x="0" y="118"/>
              </a:lnTo>
              <a:lnTo>
                <a:pt x="25" y="95"/>
              </a:lnTo>
              <a:lnTo>
                <a:pt x="41" y="85"/>
              </a:lnTo>
              <a:lnTo>
                <a:pt x="56" y="73"/>
              </a:lnTo>
              <a:lnTo>
                <a:pt x="59" y="7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381000</xdr:colOff>
      <xdr:row>62</xdr:row>
      <xdr:rowOff>28575</xdr:rowOff>
    </xdr:from>
    <xdr:to>
      <xdr:col>22</xdr:col>
      <xdr:colOff>390525</xdr:colOff>
      <xdr:row>68</xdr:row>
      <xdr:rowOff>114300</xdr:rowOff>
    </xdr:to>
    <xdr:sp>
      <xdr:nvSpPr>
        <xdr:cNvPr id="37" name="Polygon 36"/>
        <xdr:cNvSpPr>
          <a:spLocks/>
        </xdr:cNvSpPr>
      </xdr:nvSpPr>
      <xdr:spPr>
        <a:xfrm>
          <a:off x="11106150" y="10067925"/>
          <a:ext cx="2447925" cy="1057275"/>
        </a:xfrm>
        <a:custGeom>
          <a:pathLst>
            <a:path h="111" w="257">
              <a:moveTo>
                <a:pt x="257" y="75"/>
              </a:moveTo>
              <a:lnTo>
                <a:pt x="253" y="57"/>
              </a:lnTo>
              <a:lnTo>
                <a:pt x="245" y="47"/>
              </a:lnTo>
              <a:lnTo>
                <a:pt x="232" y="37"/>
              </a:lnTo>
              <a:lnTo>
                <a:pt x="222" y="31"/>
              </a:lnTo>
              <a:lnTo>
                <a:pt x="212" y="41"/>
              </a:lnTo>
              <a:lnTo>
                <a:pt x="199" y="53"/>
              </a:lnTo>
              <a:lnTo>
                <a:pt x="183" y="70"/>
              </a:lnTo>
              <a:lnTo>
                <a:pt x="162" y="87"/>
              </a:lnTo>
              <a:lnTo>
                <a:pt x="144" y="95"/>
              </a:lnTo>
              <a:lnTo>
                <a:pt x="120" y="101"/>
              </a:lnTo>
              <a:lnTo>
                <a:pt x="98" y="108"/>
              </a:lnTo>
              <a:lnTo>
                <a:pt x="73" y="108"/>
              </a:lnTo>
              <a:lnTo>
                <a:pt x="58" y="111"/>
              </a:lnTo>
              <a:lnTo>
                <a:pt x="42" y="111"/>
              </a:lnTo>
              <a:lnTo>
                <a:pt x="24" y="111"/>
              </a:lnTo>
              <a:lnTo>
                <a:pt x="8" y="106"/>
              </a:lnTo>
              <a:lnTo>
                <a:pt x="0" y="105"/>
              </a:lnTo>
              <a:lnTo>
                <a:pt x="5" y="69"/>
              </a:lnTo>
              <a:lnTo>
                <a:pt x="13" y="44"/>
              </a:lnTo>
              <a:lnTo>
                <a:pt x="29" y="31"/>
              </a:lnTo>
              <a:lnTo>
                <a:pt x="49" y="15"/>
              </a:lnTo>
              <a:lnTo>
                <a:pt x="6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200025</xdr:colOff>
      <xdr:row>66</xdr:row>
      <xdr:rowOff>0</xdr:rowOff>
    </xdr:from>
    <xdr:to>
      <xdr:col>18</xdr:col>
      <xdr:colOff>381000</xdr:colOff>
      <xdr:row>74</xdr:row>
      <xdr:rowOff>104775</xdr:rowOff>
    </xdr:to>
    <xdr:sp>
      <xdr:nvSpPr>
        <xdr:cNvPr id="38" name="Polygon 37"/>
        <xdr:cNvSpPr>
          <a:spLocks/>
        </xdr:cNvSpPr>
      </xdr:nvSpPr>
      <xdr:spPr>
        <a:xfrm>
          <a:off x="9705975" y="10687050"/>
          <a:ext cx="1400175" cy="1400175"/>
        </a:xfrm>
        <a:custGeom>
          <a:pathLst>
            <a:path h="147" w="147">
              <a:moveTo>
                <a:pt x="0" y="0"/>
              </a:moveTo>
              <a:lnTo>
                <a:pt x="23" y="0"/>
              </a:lnTo>
              <a:lnTo>
                <a:pt x="30" y="3"/>
              </a:lnTo>
              <a:lnTo>
                <a:pt x="33" y="7"/>
              </a:lnTo>
              <a:lnTo>
                <a:pt x="29" y="17"/>
              </a:lnTo>
              <a:lnTo>
                <a:pt x="35" y="26"/>
              </a:lnTo>
              <a:lnTo>
                <a:pt x="46" y="37"/>
              </a:lnTo>
              <a:lnTo>
                <a:pt x="52" y="50"/>
              </a:lnTo>
              <a:lnTo>
                <a:pt x="62" y="57"/>
              </a:lnTo>
              <a:lnTo>
                <a:pt x="71" y="67"/>
              </a:lnTo>
              <a:lnTo>
                <a:pt x="82" y="87"/>
              </a:lnTo>
              <a:lnTo>
                <a:pt x="95" y="102"/>
              </a:lnTo>
              <a:lnTo>
                <a:pt x="113" y="123"/>
              </a:lnTo>
              <a:lnTo>
                <a:pt x="121" y="133"/>
              </a:lnTo>
              <a:lnTo>
                <a:pt x="132" y="147"/>
              </a:lnTo>
              <a:lnTo>
                <a:pt x="135" y="132"/>
              </a:lnTo>
              <a:lnTo>
                <a:pt x="138" y="97"/>
              </a:lnTo>
              <a:lnTo>
                <a:pt x="143" y="70"/>
              </a:lnTo>
              <a:lnTo>
                <a:pt x="147" y="4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581025</xdr:colOff>
      <xdr:row>69</xdr:row>
      <xdr:rowOff>95250</xdr:rowOff>
    </xdr:from>
    <xdr:to>
      <xdr:col>21</xdr:col>
      <xdr:colOff>9525</xdr:colOff>
      <xdr:row>79</xdr:row>
      <xdr:rowOff>9525</xdr:rowOff>
    </xdr:to>
    <xdr:sp>
      <xdr:nvSpPr>
        <xdr:cNvPr id="39" name="Polygon 38"/>
        <xdr:cNvSpPr>
          <a:spLocks/>
        </xdr:cNvSpPr>
      </xdr:nvSpPr>
      <xdr:spPr>
        <a:xfrm>
          <a:off x="8867775" y="11268075"/>
          <a:ext cx="3695700" cy="1533525"/>
        </a:xfrm>
        <a:custGeom>
          <a:pathLst>
            <a:path h="161" w="388">
              <a:moveTo>
                <a:pt x="388" y="0"/>
              </a:moveTo>
              <a:cubicBezTo>
                <a:pt x="387" y="0"/>
                <a:pt x="386" y="0"/>
                <a:pt x="385" y="0"/>
              </a:cubicBezTo>
              <a:lnTo>
                <a:pt x="311" y="40"/>
              </a:lnTo>
              <a:lnTo>
                <a:pt x="273" y="59"/>
              </a:lnTo>
              <a:lnTo>
                <a:pt x="255" y="71"/>
              </a:lnTo>
              <a:lnTo>
                <a:pt x="250" y="90"/>
              </a:lnTo>
              <a:lnTo>
                <a:pt x="240" y="90"/>
              </a:lnTo>
              <a:lnTo>
                <a:pt x="230" y="89"/>
              </a:lnTo>
              <a:lnTo>
                <a:pt x="209" y="84"/>
              </a:lnTo>
              <a:lnTo>
                <a:pt x="208" y="92"/>
              </a:lnTo>
              <a:lnTo>
                <a:pt x="170" y="114"/>
              </a:lnTo>
              <a:lnTo>
                <a:pt x="144" y="131"/>
              </a:lnTo>
              <a:lnTo>
                <a:pt x="130" y="134"/>
              </a:lnTo>
              <a:lnTo>
                <a:pt x="114" y="145"/>
              </a:lnTo>
              <a:lnTo>
                <a:pt x="103" y="150"/>
              </a:lnTo>
              <a:lnTo>
                <a:pt x="85" y="161"/>
              </a:lnTo>
              <a:lnTo>
                <a:pt x="72" y="133"/>
              </a:lnTo>
              <a:lnTo>
                <a:pt x="65" y="123"/>
              </a:lnTo>
              <a:lnTo>
                <a:pt x="67" y="110"/>
              </a:lnTo>
              <a:lnTo>
                <a:pt x="62" y="96"/>
              </a:lnTo>
              <a:lnTo>
                <a:pt x="52" y="90"/>
              </a:lnTo>
              <a:lnTo>
                <a:pt x="39" y="86"/>
              </a:lnTo>
              <a:lnTo>
                <a:pt x="27" y="84"/>
              </a:lnTo>
              <a:lnTo>
                <a:pt x="14" y="81"/>
              </a:lnTo>
              <a:lnTo>
                <a:pt x="0" y="8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361950</xdr:colOff>
      <xdr:row>53</xdr:row>
      <xdr:rowOff>95250</xdr:rowOff>
    </xdr:from>
    <xdr:to>
      <xdr:col>14</xdr:col>
      <xdr:colOff>514350</xdr:colOff>
      <xdr:row>61</xdr:row>
      <xdr:rowOff>66675</xdr:rowOff>
    </xdr:to>
    <xdr:sp>
      <xdr:nvSpPr>
        <xdr:cNvPr id="40" name="Polygon 39"/>
        <xdr:cNvSpPr>
          <a:spLocks/>
        </xdr:cNvSpPr>
      </xdr:nvSpPr>
      <xdr:spPr>
        <a:xfrm>
          <a:off x="7429500" y="8677275"/>
          <a:ext cx="1371600" cy="1266825"/>
        </a:xfrm>
        <a:custGeom>
          <a:pathLst>
            <a:path h="133" w="144">
              <a:moveTo>
                <a:pt x="125" y="0"/>
              </a:moveTo>
              <a:cubicBezTo>
                <a:pt x="128" y="4"/>
                <a:pt x="130" y="13"/>
                <a:pt x="130" y="13"/>
              </a:cubicBezTo>
              <a:lnTo>
                <a:pt x="142" y="21"/>
              </a:lnTo>
              <a:lnTo>
                <a:pt x="144" y="44"/>
              </a:lnTo>
              <a:lnTo>
                <a:pt x="142" y="59"/>
              </a:lnTo>
              <a:lnTo>
                <a:pt x="136" y="71"/>
              </a:lnTo>
              <a:lnTo>
                <a:pt x="126" y="79"/>
              </a:lnTo>
              <a:lnTo>
                <a:pt x="107" y="91"/>
              </a:lnTo>
              <a:lnTo>
                <a:pt x="93" y="102"/>
              </a:lnTo>
              <a:lnTo>
                <a:pt x="88" y="113"/>
              </a:lnTo>
              <a:lnTo>
                <a:pt x="84" y="127"/>
              </a:lnTo>
              <a:lnTo>
                <a:pt x="84" y="133"/>
              </a:lnTo>
              <a:lnTo>
                <a:pt x="63" y="130"/>
              </a:lnTo>
              <a:lnTo>
                <a:pt x="48" y="122"/>
              </a:lnTo>
              <a:lnTo>
                <a:pt x="37" y="115"/>
              </a:lnTo>
              <a:lnTo>
                <a:pt x="22" y="107"/>
              </a:lnTo>
              <a:lnTo>
                <a:pt x="13" y="103"/>
              </a:lnTo>
              <a:lnTo>
                <a:pt x="0" y="10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552450</xdr:colOff>
      <xdr:row>61</xdr:row>
      <xdr:rowOff>57150</xdr:rowOff>
    </xdr:from>
    <xdr:to>
      <xdr:col>16</xdr:col>
      <xdr:colOff>209550</xdr:colOff>
      <xdr:row>66</xdr:row>
      <xdr:rowOff>0</xdr:rowOff>
    </xdr:to>
    <xdr:sp>
      <xdr:nvSpPr>
        <xdr:cNvPr id="41" name="Polygon 40"/>
        <xdr:cNvSpPr>
          <a:spLocks/>
        </xdr:cNvSpPr>
      </xdr:nvSpPr>
      <xdr:spPr>
        <a:xfrm>
          <a:off x="8229600" y="9934575"/>
          <a:ext cx="1485900" cy="752475"/>
        </a:xfrm>
        <a:custGeom>
          <a:pathLst>
            <a:path h="79" w="156">
              <a:moveTo>
                <a:pt x="156" y="79"/>
              </a:moveTo>
              <a:lnTo>
                <a:pt x="144" y="79"/>
              </a:lnTo>
              <a:lnTo>
                <a:pt x="128" y="74"/>
              </a:lnTo>
              <a:lnTo>
                <a:pt x="108" y="64"/>
              </a:lnTo>
              <a:lnTo>
                <a:pt x="88" y="49"/>
              </a:lnTo>
              <a:lnTo>
                <a:pt x="70" y="34"/>
              </a:lnTo>
              <a:lnTo>
                <a:pt x="54" y="20"/>
              </a:lnTo>
              <a:lnTo>
                <a:pt x="33" y="10"/>
              </a:lnTo>
              <a:lnTo>
                <a:pt x="4" y="0"/>
              </a:lnTo>
              <a:lnTo>
                <a:pt x="0" y="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571500</xdr:colOff>
      <xdr:row>59</xdr:row>
      <xdr:rowOff>133350</xdr:rowOff>
    </xdr:from>
    <xdr:to>
      <xdr:col>17</xdr:col>
      <xdr:colOff>381000</xdr:colOff>
      <xdr:row>72</xdr:row>
      <xdr:rowOff>104775</xdr:rowOff>
    </xdr:to>
    <xdr:sp>
      <xdr:nvSpPr>
        <xdr:cNvPr id="42" name="Polygon 41"/>
        <xdr:cNvSpPr>
          <a:spLocks/>
        </xdr:cNvSpPr>
      </xdr:nvSpPr>
      <xdr:spPr>
        <a:xfrm>
          <a:off x="8858250" y="9686925"/>
          <a:ext cx="1638300" cy="2076450"/>
        </a:xfrm>
        <a:custGeom>
          <a:pathLst>
            <a:path h="218" w="172">
              <a:moveTo>
                <a:pt x="0" y="218"/>
              </a:moveTo>
              <a:lnTo>
                <a:pt x="90" y="105"/>
              </a:lnTo>
              <a:lnTo>
                <a:pt x="97" y="67"/>
              </a:lnTo>
              <a:lnTo>
                <a:pt x="103" y="60"/>
              </a:lnTo>
              <a:lnTo>
                <a:pt x="113" y="50"/>
              </a:lnTo>
              <a:lnTo>
                <a:pt x="119" y="32"/>
              </a:lnTo>
              <a:lnTo>
                <a:pt x="127" y="22"/>
              </a:lnTo>
              <a:lnTo>
                <a:pt x="137" y="16"/>
              </a:lnTo>
              <a:lnTo>
                <a:pt x="150" y="10"/>
              </a:lnTo>
              <a:lnTo>
                <a:pt x="163" y="7"/>
              </a:lnTo>
              <a:lnTo>
                <a:pt x="17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552450</xdr:colOff>
      <xdr:row>72</xdr:row>
      <xdr:rowOff>123825</xdr:rowOff>
    </xdr:from>
    <xdr:to>
      <xdr:col>13</xdr:col>
      <xdr:colOff>390525</xdr:colOff>
      <xdr:row>77</xdr:row>
      <xdr:rowOff>19050</xdr:rowOff>
    </xdr:to>
    <xdr:sp>
      <xdr:nvSpPr>
        <xdr:cNvPr id="43" name="Polygon 42"/>
        <xdr:cNvSpPr>
          <a:spLocks/>
        </xdr:cNvSpPr>
      </xdr:nvSpPr>
      <xdr:spPr>
        <a:xfrm>
          <a:off x="7010400" y="11782425"/>
          <a:ext cx="1057275" cy="704850"/>
        </a:xfrm>
        <a:custGeom>
          <a:pathLst>
            <a:path h="74" w="111">
              <a:moveTo>
                <a:pt x="0" y="60"/>
              </a:moveTo>
              <a:lnTo>
                <a:pt x="17" y="62"/>
              </a:lnTo>
              <a:lnTo>
                <a:pt x="33" y="65"/>
              </a:lnTo>
              <a:lnTo>
                <a:pt x="47" y="61"/>
              </a:lnTo>
              <a:lnTo>
                <a:pt x="58" y="61"/>
              </a:lnTo>
              <a:lnTo>
                <a:pt x="63" y="69"/>
              </a:lnTo>
              <a:lnTo>
                <a:pt x="78" y="74"/>
              </a:lnTo>
              <a:lnTo>
                <a:pt x="83" y="70"/>
              </a:lnTo>
              <a:lnTo>
                <a:pt x="87" y="43"/>
              </a:lnTo>
              <a:lnTo>
                <a:pt x="95" y="19"/>
              </a:lnTo>
              <a:lnTo>
                <a:pt x="105" y="4"/>
              </a:lnTo>
              <a:lnTo>
                <a:pt x="11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352425</xdr:colOff>
      <xdr:row>74</xdr:row>
      <xdr:rowOff>47625</xdr:rowOff>
    </xdr:from>
    <xdr:to>
      <xdr:col>14</xdr:col>
      <xdr:colOff>590550</xdr:colOff>
      <xdr:row>74</xdr:row>
      <xdr:rowOff>123825</xdr:rowOff>
    </xdr:to>
    <xdr:sp>
      <xdr:nvSpPr>
        <xdr:cNvPr id="44" name="Polygon 43"/>
        <xdr:cNvSpPr>
          <a:spLocks/>
        </xdr:cNvSpPr>
      </xdr:nvSpPr>
      <xdr:spPr>
        <a:xfrm>
          <a:off x="8639175" y="12030075"/>
          <a:ext cx="238125" cy="76200"/>
        </a:xfrm>
        <a:custGeom>
          <a:pathLst>
            <a:path h="8" w="25">
              <a:moveTo>
                <a:pt x="0" y="4"/>
              </a:moveTo>
              <a:lnTo>
                <a:pt x="13" y="8"/>
              </a:lnTo>
              <a:lnTo>
                <a:pt x="23" y="3"/>
              </a:lnTo>
              <a:lnTo>
                <a:pt x="25"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66675</xdr:colOff>
      <xdr:row>74</xdr:row>
      <xdr:rowOff>104775</xdr:rowOff>
    </xdr:from>
    <xdr:to>
      <xdr:col>19</xdr:col>
      <xdr:colOff>0</xdr:colOff>
      <xdr:row>88</xdr:row>
      <xdr:rowOff>76200</xdr:rowOff>
    </xdr:to>
    <xdr:sp>
      <xdr:nvSpPr>
        <xdr:cNvPr id="45" name="Polygon 44"/>
        <xdr:cNvSpPr>
          <a:spLocks/>
        </xdr:cNvSpPr>
      </xdr:nvSpPr>
      <xdr:spPr>
        <a:xfrm>
          <a:off x="10182225" y="12087225"/>
          <a:ext cx="1152525" cy="2238375"/>
        </a:xfrm>
        <a:custGeom>
          <a:pathLst>
            <a:path h="235" w="121">
              <a:moveTo>
                <a:pt x="82" y="0"/>
              </a:moveTo>
              <a:cubicBezTo>
                <a:pt x="82" y="2"/>
                <a:pt x="82" y="4"/>
                <a:pt x="82" y="6"/>
              </a:cubicBezTo>
              <a:lnTo>
                <a:pt x="65" y="134"/>
              </a:lnTo>
              <a:lnTo>
                <a:pt x="93" y="139"/>
              </a:lnTo>
              <a:lnTo>
                <a:pt x="121" y="198"/>
              </a:lnTo>
              <a:lnTo>
                <a:pt x="92" y="235"/>
              </a:lnTo>
              <a:lnTo>
                <a:pt x="56" y="223"/>
              </a:lnTo>
              <a:lnTo>
                <a:pt x="14" y="223"/>
              </a:lnTo>
              <a:lnTo>
                <a:pt x="13" y="211"/>
              </a:lnTo>
              <a:lnTo>
                <a:pt x="10" y="203"/>
              </a:lnTo>
              <a:lnTo>
                <a:pt x="11" y="194"/>
              </a:lnTo>
              <a:lnTo>
                <a:pt x="1" y="183"/>
              </a:lnTo>
              <a:lnTo>
                <a:pt x="0" y="173"/>
              </a:lnTo>
              <a:lnTo>
                <a:pt x="12" y="156"/>
              </a:lnTo>
              <a:lnTo>
                <a:pt x="17" y="157"/>
              </a:lnTo>
              <a:lnTo>
                <a:pt x="31" y="143"/>
              </a:lnTo>
              <a:lnTo>
                <a:pt x="31" y="135"/>
              </a:lnTo>
              <a:lnTo>
                <a:pt x="32" y="130"/>
              </a:lnTo>
              <a:lnTo>
                <a:pt x="65" y="13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161925</xdr:colOff>
      <xdr:row>79</xdr:row>
      <xdr:rowOff>9525</xdr:rowOff>
    </xdr:from>
    <xdr:to>
      <xdr:col>17</xdr:col>
      <xdr:colOff>371475</xdr:colOff>
      <xdr:row>82</xdr:row>
      <xdr:rowOff>57150</xdr:rowOff>
    </xdr:to>
    <xdr:sp>
      <xdr:nvSpPr>
        <xdr:cNvPr id="46" name="Polygon 45"/>
        <xdr:cNvSpPr>
          <a:spLocks/>
        </xdr:cNvSpPr>
      </xdr:nvSpPr>
      <xdr:spPr>
        <a:xfrm>
          <a:off x="9667875" y="12801600"/>
          <a:ext cx="819150" cy="533400"/>
        </a:xfrm>
        <a:custGeom>
          <a:pathLst>
            <a:path h="56" w="86">
              <a:moveTo>
                <a:pt x="86" y="56"/>
              </a:moveTo>
              <a:lnTo>
                <a:pt x="59" y="36"/>
              </a:lnTo>
              <a:lnTo>
                <a:pt x="40" y="34"/>
              </a:lnTo>
              <a:lnTo>
                <a:pt x="26" y="26"/>
              </a:lnTo>
              <a:lnTo>
                <a:pt x="11" y="15"/>
              </a:lnTo>
              <a:lnTo>
                <a:pt x="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495300</xdr:colOff>
      <xdr:row>74</xdr:row>
      <xdr:rowOff>152400</xdr:rowOff>
    </xdr:from>
    <xdr:to>
      <xdr:col>19</xdr:col>
      <xdr:colOff>428625</xdr:colOff>
      <xdr:row>84</xdr:row>
      <xdr:rowOff>66675</xdr:rowOff>
    </xdr:to>
    <xdr:sp>
      <xdr:nvSpPr>
        <xdr:cNvPr id="47" name="Polygon 46"/>
        <xdr:cNvSpPr>
          <a:spLocks/>
        </xdr:cNvSpPr>
      </xdr:nvSpPr>
      <xdr:spPr>
        <a:xfrm>
          <a:off x="11220450" y="12134850"/>
          <a:ext cx="542925" cy="1533525"/>
        </a:xfrm>
        <a:custGeom>
          <a:pathLst>
            <a:path h="161" w="57">
              <a:moveTo>
                <a:pt x="3" y="0"/>
              </a:moveTo>
              <a:cubicBezTo>
                <a:pt x="3" y="2"/>
                <a:pt x="4" y="5"/>
                <a:pt x="4" y="5"/>
              </a:cubicBezTo>
              <a:lnTo>
                <a:pt x="2" y="9"/>
              </a:lnTo>
              <a:lnTo>
                <a:pt x="0" y="15"/>
              </a:lnTo>
              <a:lnTo>
                <a:pt x="19" y="50"/>
              </a:lnTo>
              <a:lnTo>
                <a:pt x="29" y="77"/>
              </a:lnTo>
              <a:lnTo>
                <a:pt x="41" y="102"/>
              </a:lnTo>
              <a:lnTo>
                <a:pt x="57" y="134"/>
              </a:lnTo>
              <a:lnTo>
                <a:pt x="0" y="16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428625</xdr:colOff>
      <xdr:row>74</xdr:row>
      <xdr:rowOff>66675</xdr:rowOff>
    </xdr:from>
    <xdr:to>
      <xdr:col>21</xdr:col>
      <xdr:colOff>266700</xdr:colOff>
      <xdr:row>82</xdr:row>
      <xdr:rowOff>133350</xdr:rowOff>
    </xdr:to>
    <xdr:sp>
      <xdr:nvSpPr>
        <xdr:cNvPr id="48" name="Polygon 47"/>
        <xdr:cNvSpPr>
          <a:spLocks/>
        </xdr:cNvSpPr>
      </xdr:nvSpPr>
      <xdr:spPr>
        <a:xfrm>
          <a:off x="11763375" y="12049125"/>
          <a:ext cx="1057275" cy="1362075"/>
        </a:xfrm>
        <a:custGeom>
          <a:pathLst>
            <a:path h="143" w="111">
              <a:moveTo>
                <a:pt x="0" y="143"/>
              </a:moveTo>
              <a:lnTo>
                <a:pt x="54" y="103"/>
              </a:lnTo>
              <a:lnTo>
                <a:pt x="56" y="70"/>
              </a:lnTo>
              <a:lnTo>
                <a:pt x="102" y="8"/>
              </a:lnTo>
              <a:lnTo>
                <a:pt x="11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247650</xdr:colOff>
      <xdr:row>82</xdr:row>
      <xdr:rowOff>152400</xdr:rowOff>
    </xdr:from>
    <xdr:to>
      <xdr:col>20</xdr:col>
      <xdr:colOff>542925</xdr:colOff>
      <xdr:row>96</xdr:row>
      <xdr:rowOff>76200</xdr:rowOff>
    </xdr:to>
    <xdr:sp>
      <xdr:nvSpPr>
        <xdr:cNvPr id="49" name="Polygon 48"/>
        <xdr:cNvSpPr>
          <a:spLocks/>
        </xdr:cNvSpPr>
      </xdr:nvSpPr>
      <xdr:spPr>
        <a:xfrm>
          <a:off x="11582400" y="13430250"/>
          <a:ext cx="904875" cy="2190750"/>
        </a:xfrm>
        <a:custGeom>
          <a:pathLst>
            <a:path h="230" w="95">
              <a:moveTo>
                <a:pt x="19" y="0"/>
              </a:moveTo>
              <a:lnTo>
                <a:pt x="45" y="51"/>
              </a:lnTo>
              <a:lnTo>
                <a:pt x="0" y="114"/>
              </a:lnTo>
              <a:lnTo>
                <a:pt x="38" y="142"/>
              </a:lnTo>
              <a:lnTo>
                <a:pt x="44" y="136"/>
              </a:lnTo>
              <a:lnTo>
                <a:pt x="78" y="175"/>
              </a:lnTo>
              <a:lnTo>
                <a:pt x="84" y="171"/>
              </a:lnTo>
              <a:lnTo>
                <a:pt x="89" y="168"/>
              </a:lnTo>
              <a:lnTo>
                <a:pt x="93" y="172"/>
              </a:lnTo>
              <a:lnTo>
                <a:pt x="94" y="179"/>
              </a:lnTo>
              <a:lnTo>
                <a:pt x="91" y="199"/>
              </a:lnTo>
              <a:lnTo>
                <a:pt x="93" y="209"/>
              </a:lnTo>
              <a:lnTo>
                <a:pt x="94" y="216"/>
              </a:lnTo>
              <a:lnTo>
                <a:pt x="95" y="222"/>
              </a:lnTo>
              <a:lnTo>
                <a:pt x="89" y="227"/>
              </a:lnTo>
              <a:lnTo>
                <a:pt x="77" y="230"/>
              </a:lnTo>
              <a:lnTo>
                <a:pt x="67" y="226"/>
              </a:lnTo>
              <a:lnTo>
                <a:pt x="58" y="216"/>
              </a:lnTo>
              <a:lnTo>
                <a:pt x="48" y="198"/>
              </a:lnTo>
              <a:lnTo>
                <a:pt x="23" y="155"/>
              </a:lnTo>
              <a:lnTo>
                <a:pt x="39" y="14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428625</xdr:colOff>
      <xdr:row>87</xdr:row>
      <xdr:rowOff>114300</xdr:rowOff>
    </xdr:from>
    <xdr:to>
      <xdr:col>19</xdr:col>
      <xdr:colOff>247650</xdr:colOff>
      <xdr:row>89</xdr:row>
      <xdr:rowOff>104775</xdr:rowOff>
    </xdr:to>
    <xdr:sp>
      <xdr:nvSpPr>
        <xdr:cNvPr id="50" name="Polygon 49"/>
        <xdr:cNvSpPr>
          <a:spLocks/>
        </xdr:cNvSpPr>
      </xdr:nvSpPr>
      <xdr:spPr>
        <a:xfrm>
          <a:off x="11153775" y="14201775"/>
          <a:ext cx="42862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361950</xdr:colOff>
      <xdr:row>87</xdr:row>
      <xdr:rowOff>123825</xdr:rowOff>
    </xdr:from>
    <xdr:to>
      <xdr:col>17</xdr:col>
      <xdr:colOff>571500</xdr:colOff>
      <xdr:row>96</xdr:row>
      <xdr:rowOff>142875</xdr:rowOff>
    </xdr:to>
    <xdr:sp>
      <xdr:nvSpPr>
        <xdr:cNvPr id="51" name="Polygon 50"/>
        <xdr:cNvSpPr>
          <a:spLocks/>
        </xdr:cNvSpPr>
      </xdr:nvSpPr>
      <xdr:spPr>
        <a:xfrm flipH="1">
          <a:off x="10477500" y="14211300"/>
          <a:ext cx="209550" cy="1476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323850</xdr:colOff>
      <xdr:row>77</xdr:row>
      <xdr:rowOff>9525</xdr:rowOff>
    </xdr:from>
    <xdr:to>
      <xdr:col>17</xdr:col>
      <xdr:colOff>476250</xdr:colOff>
      <xdr:row>93</xdr:row>
      <xdr:rowOff>57150</xdr:rowOff>
    </xdr:to>
    <xdr:sp>
      <xdr:nvSpPr>
        <xdr:cNvPr id="52" name="Polygon 51"/>
        <xdr:cNvSpPr>
          <a:spLocks/>
        </xdr:cNvSpPr>
      </xdr:nvSpPr>
      <xdr:spPr>
        <a:xfrm>
          <a:off x="8610600" y="12477750"/>
          <a:ext cx="1981200" cy="2638425"/>
        </a:xfrm>
        <a:custGeom>
          <a:pathLst>
            <a:path h="277" w="208">
              <a:moveTo>
                <a:pt x="208" y="240"/>
              </a:moveTo>
              <a:lnTo>
                <a:pt x="159" y="276"/>
              </a:lnTo>
              <a:lnTo>
                <a:pt x="103" y="253"/>
              </a:lnTo>
              <a:lnTo>
                <a:pt x="29" y="277"/>
              </a:lnTo>
              <a:lnTo>
                <a:pt x="0" y="262"/>
              </a:lnTo>
              <a:lnTo>
                <a:pt x="1" y="167"/>
              </a:lnTo>
              <a:lnTo>
                <a:pt x="18" y="163"/>
              </a:lnTo>
              <a:lnTo>
                <a:pt x="26" y="164"/>
              </a:lnTo>
              <a:lnTo>
                <a:pt x="38" y="157"/>
              </a:lnTo>
              <a:lnTo>
                <a:pt x="57" y="151"/>
              </a:lnTo>
              <a:lnTo>
                <a:pt x="75" y="148"/>
              </a:lnTo>
              <a:lnTo>
                <a:pt x="86" y="136"/>
              </a:lnTo>
              <a:lnTo>
                <a:pt x="97" y="123"/>
              </a:lnTo>
              <a:lnTo>
                <a:pt x="93" y="101"/>
              </a:lnTo>
              <a:lnTo>
                <a:pt x="92" y="83"/>
              </a:lnTo>
              <a:lnTo>
                <a:pt x="92" y="76"/>
              </a:lnTo>
              <a:lnTo>
                <a:pt x="90" y="67"/>
              </a:lnTo>
              <a:lnTo>
                <a:pt x="90" y="58"/>
              </a:lnTo>
              <a:lnTo>
                <a:pt x="85" y="50"/>
              </a:lnTo>
              <a:lnTo>
                <a:pt x="79" y="46"/>
              </a:lnTo>
              <a:lnTo>
                <a:pt x="79" y="35"/>
              </a:lnTo>
              <a:lnTo>
                <a:pt x="85" y="27"/>
              </a:lnTo>
              <a:lnTo>
                <a:pt x="85" y="18"/>
              </a:lnTo>
              <a:lnTo>
                <a:pt x="86" y="5"/>
              </a:lnTo>
              <a:lnTo>
                <a:pt x="91" y="3"/>
              </a:lnTo>
              <a:lnTo>
                <a:pt x="95"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94</xdr:row>
      <xdr:rowOff>76200</xdr:rowOff>
    </xdr:from>
    <xdr:to>
      <xdr:col>20</xdr:col>
      <xdr:colOff>104775</xdr:colOff>
      <xdr:row>98</xdr:row>
      <xdr:rowOff>57150</xdr:rowOff>
    </xdr:to>
    <xdr:sp>
      <xdr:nvSpPr>
        <xdr:cNvPr id="53" name="Polygon 52"/>
        <xdr:cNvSpPr>
          <a:spLocks/>
        </xdr:cNvSpPr>
      </xdr:nvSpPr>
      <xdr:spPr>
        <a:xfrm flipV="1">
          <a:off x="10753725" y="15297150"/>
          <a:ext cx="12954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276225</xdr:colOff>
      <xdr:row>100</xdr:row>
      <xdr:rowOff>76200</xdr:rowOff>
    </xdr:from>
    <xdr:to>
      <xdr:col>18</xdr:col>
      <xdr:colOff>485775</xdr:colOff>
      <xdr:row>106</xdr:row>
      <xdr:rowOff>133350</xdr:rowOff>
    </xdr:to>
    <xdr:sp>
      <xdr:nvSpPr>
        <xdr:cNvPr id="54" name="Polygon 53"/>
        <xdr:cNvSpPr>
          <a:spLocks/>
        </xdr:cNvSpPr>
      </xdr:nvSpPr>
      <xdr:spPr>
        <a:xfrm>
          <a:off x="9782175" y="16268700"/>
          <a:ext cx="1428750" cy="1028700"/>
        </a:xfrm>
        <a:custGeom>
          <a:pathLst>
            <a:path h="108" w="150">
              <a:moveTo>
                <a:pt x="45" y="8"/>
              </a:moveTo>
              <a:cubicBezTo>
                <a:pt x="39" y="14"/>
                <a:pt x="32" y="22"/>
                <a:pt x="27" y="29"/>
              </a:cubicBezTo>
              <a:cubicBezTo>
                <a:pt x="25" y="31"/>
                <a:pt x="22" y="36"/>
                <a:pt x="22" y="36"/>
              </a:cubicBezTo>
              <a:lnTo>
                <a:pt x="0" y="74"/>
              </a:lnTo>
              <a:lnTo>
                <a:pt x="5" y="87"/>
              </a:lnTo>
              <a:lnTo>
                <a:pt x="19" y="96"/>
              </a:lnTo>
              <a:lnTo>
                <a:pt x="23" y="101"/>
              </a:lnTo>
              <a:lnTo>
                <a:pt x="33" y="108"/>
              </a:lnTo>
              <a:lnTo>
                <a:pt x="42" y="108"/>
              </a:lnTo>
              <a:lnTo>
                <a:pt x="54" y="102"/>
              </a:lnTo>
              <a:lnTo>
                <a:pt x="58" y="101"/>
              </a:lnTo>
              <a:lnTo>
                <a:pt x="74" y="107"/>
              </a:lnTo>
              <a:lnTo>
                <a:pt x="87" y="103"/>
              </a:lnTo>
              <a:lnTo>
                <a:pt x="97" y="95"/>
              </a:lnTo>
              <a:lnTo>
                <a:pt x="98" y="88"/>
              </a:lnTo>
              <a:lnTo>
                <a:pt x="122" y="81"/>
              </a:lnTo>
              <a:lnTo>
                <a:pt x="125" y="77"/>
              </a:lnTo>
              <a:lnTo>
                <a:pt x="130" y="73"/>
              </a:lnTo>
              <a:lnTo>
                <a:pt x="127" y="66"/>
              </a:lnTo>
              <a:lnTo>
                <a:pt x="129" y="56"/>
              </a:lnTo>
              <a:lnTo>
                <a:pt x="139" y="53"/>
              </a:lnTo>
              <a:lnTo>
                <a:pt x="150" y="50"/>
              </a:lnTo>
              <a:lnTo>
                <a:pt x="131" y="36"/>
              </a:lnTo>
              <a:lnTo>
                <a:pt x="133" y="27"/>
              </a:lnTo>
              <a:lnTo>
                <a:pt x="9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476250</xdr:colOff>
      <xdr:row>96</xdr:row>
      <xdr:rowOff>76200</xdr:rowOff>
    </xdr:from>
    <xdr:to>
      <xdr:col>20</xdr:col>
      <xdr:colOff>533400</xdr:colOff>
      <xdr:row>106</xdr:row>
      <xdr:rowOff>28575</xdr:rowOff>
    </xdr:to>
    <xdr:sp>
      <xdr:nvSpPr>
        <xdr:cNvPr id="55" name="Polygon 54"/>
        <xdr:cNvSpPr>
          <a:spLocks/>
        </xdr:cNvSpPr>
      </xdr:nvSpPr>
      <xdr:spPr>
        <a:xfrm>
          <a:off x="11201400" y="15621000"/>
          <a:ext cx="1276350" cy="1571625"/>
        </a:xfrm>
        <a:custGeom>
          <a:pathLst>
            <a:path h="165" w="134">
              <a:moveTo>
                <a:pt x="52" y="59"/>
              </a:moveTo>
              <a:lnTo>
                <a:pt x="7" y="121"/>
              </a:lnTo>
              <a:lnTo>
                <a:pt x="0" y="120"/>
              </a:lnTo>
              <a:lnTo>
                <a:pt x="13" y="126"/>
              </a:lnTo>
              <a:lnTo>
                <a:pt x="21" y="125"/>
              </a:lnTo>
              <a:lnTo>
                <a:pt x="30" y="129"/>
              </a:lnTo>
              <a:lnTo>
                <a:pt x="62" y="152"/>
              </a:lnTo>
              <a:lnTo>
                <a:pt x="70" y="156"/>
              </a:lnTo>
              <a:lnTo>
                <a:pt x="78" y="165"/>
              </a:lnTo>
              <a:lnTo>
                <a:pt x="88" y="161"/>
              </a:lnTo>
              <a:lnTo>
                <a:pt x="88" y="158"/>
              </a:lnTo>
              <a:lnTo>
                <a:pt x="96" y="154"/>
              </a:lnTo>
              <a:lnTo>
                <a:pt x="106" y="156"/>
              </a:lnTo>
              <a:lnTo>
                <a:pt x="116" y="161"/>
              </a:lnTo>
              <a:lnTo>
                <a:pt x="130" y="140"/>
              </a:lnTo>
              <a:lnTo>
                <a:pt x="133" y="121"/>
              </a:lnTo>
              <a:lnTo>
                <a:pt x="134" y="114"/>
              </a:lnTo>
              <a:lnTo>
                <a:pt x="132" y="106"/>
              </a:lnTo>
              <a:lnTo>
                <a:pt x="134" y="98"/>
              </a:lnTo>
              <a:lnTo>
                <a:pt x="127" y="88"/>
              </a:lnTo>
              <a:lnTo>
                <a:pt x="118" y="81"/>
              </a:lnTo>
              <a:lnTo>
                <a:pt x="118" y="38"/>
              </a:lnTo>
              <a:lnTo>
                <a:pt x="114" y="35"/>
              </a:lnTo>
              <a:lnTo>
                <a:pt x="12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323850</xdr:colOff>
      <xdr:row>80</xdr:row>
      <xdr:rowOff>85725</xdr:rowOff>
    </xdr:from>
    <xdr:to>
      <xdr:col>23</xdr:col>
      <xdr:colOff>295275</xdr:colOff>
      <xdr:row>98</xdr:row>
      <xdr:rowOff>38100</xdr:rowOff>
    </xdr:to>
    <xdr:sp>
      <xdr:nvSpPr>
        <xdr:cNvPr id="56" name="Polygon 55"/>
        <xdr:cNvSpPr>
          <a:spLocks/>
        </xdr:cNvSpPr>
      </xdr:nvSpPr>
      <xdr:spPr>
        <a:xfrm>
          <a:off x="12268200" y="13039725"/>
          <a:ext cx="1800225" cy="2867025"/>
        </a:xfrm>
        <a:custGeom>
          <a:pathLst>
            <a:path h="301" w="189">
              <a:moveTo>
                <a:pt x="1" y="0"/>
              </a:moveTo>
              <a:lnTo>
                <a:pt x="0" y="27"/>
              </a:lnTo>
              <a:lnTo>
                <a:pt x="7" y="41"/>
              </a:lnTo>
              <a:lnTo>
                <a:pt x="27" y="61"/>
              </a:lnTo>
              <a:lnTo>
                <a:pt x="52" y="82"/>
              </a:lnTo>
              <a:lnTo>
                <a:pt x="64" y="94"/>
              </a:lnTo>
              <a:lnTo>
                <a:pt x="66" y="100"/>
              </a:lnTo>
              <a:lnTo>
                <a:pt x="61" y="109"/>
              </a:lnTo>
              <a:lnTo>
                <a:pt x="96" y="131"/>
              </a:lnTo>
              <a:lnTo>
                <a:pt x="119" y="146"/>
              </a:lnTo>
              <a:lnTo>
                <a:pt x="134" y="160"/>
              </a:lnTo>
              <a:lnTo>
                <a:pt x="131" y="169"/>
              </a:lnTo>
              <a:lnTo>
                <a:pt x="139" y="181"/>
              </a:lnTo>
              <a:lnTo>
                <a:pt x="189" y="241"/>
              </a:lnTo>
              <a:lnTo>
                <a:pt x="180" y="249"/>
              </a:lnTo>
              <a:lnTo>
                <a:pt x="172" y="255"/>
              </a:lnTo>
              <a:lnTo>
                <a:pt x="162" y="261"/>
              </a:lnTo>
              <a:lnTo>
                <a:pt x="157" y="270"/>
              </a:lnTo>
              <a:lnTo>
                <a:pt x="146" y="270"/>
              </a:lnTo>
              <a:lnTo>
                <a:pt x="136" y="274"/>
              </a:lnTo>
              <a:lnTo>
                <a:pt x="133" y="280"/>
              </a:lnTo>
              <a:lnTo>
                <a:pt x="131" y="289"/>
              </a:lnTo>
              <a:lnTo>
                <a:pt x="126" y="294"/>
              </a:lnTo>
              <a:lnTo>
                <a:pt x="117" y="297"/>
              </a:lnTo>
              <a:lnTo>
                <a:pt x="110" y="301"/>
              </a:lnTo>
              <a:lnTo>
                <a:pt x="102" y="299"/>
              </a:lnTo>
              <a:lnTo>
                <a:pt x="100" y="293"/>
              </a:lnTo>
              <a:lnTo>
                <a:pt x="91" y="290"/>
              </a:lnTo>
              <a:lnTo>
                <a:pt x="83" y="289"/>
              </a:lnTo>
              <a:lnTo>
                <a:pt x="77" y="290"/>
              </a:lnTo>
              <a:lnTo>
                <a:pt x="71" y="283"/>
              </a:lnTo>
              <a:lnTo>
                <a:pt x="65" y="278"/>
              </a:lnTo>
              <a:lnTo>
                <a:pt x="60" y="271"/>
              </a:lnTo>
              <a:lnTo>
                <a:pt x="56" y="265"/>
              </a:lnTo>
              <a:lnTo>
                <a:pt x="48" y="264"/>
              </a:lnTo>
              <a:lnTo>
                <a:pt x="42" y="266"/>
              </a:lnTo>
              <a:lnTo>
                <a:pt x="37" y="269"/>
              </a:lnTo>
              <a:lnTo>
                <a:pt x="21" y="275"/>
              </a:lnTo>
              <a:lnTo>
                <a:pt x="16" y="281"/>
              </a:lnTo>
              <a:lnTo>
                <a:pt x="11" y="286"/>
              </a:lnTo>
              <a:lnTo>
                <a:pt x="5" y="29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495300</xdr:colOff>
      <xdr:row>104</xdr:row>
      <xdr:rowOff>123825</xdr:rowOff>
    </xdr:from>
    <xdr:to>
      <xdr:col>16</xdr:col>
      <xdr:colOff>276225</xdr:colOff>
      <xdr:row>107</xdr:row>
      <xdr:rowOff>66675</xdr:rowOff>
    </xdr:to>
    <xdr:sp>
      <xdr:nvSpPr>
        <xdr:cNvPr id="57" name="Polygon 56"/>
        <xdr:cNvSpPr>
          <a:spLocks/>
        </xdr:cNvSpPr>
      </xdr:nvSpPr>
      <xdr:spPr>
        <a:xfrm>
          <a:off x="9391650" y="16964025"/>
          <a:ext cx="390525" cy="428625"/>
        </a:xfrm>
        <a:custGeom>
          <a:pathLst>
            <a:path h="45" w="41">
              <a:moveTo>
                <a:pt x="0" y="45"/>
              </a:moveTo>
              <a:lnTo>
                <a:pt x="5" y="31"/>
              </a:lnTo>
              <a:lnTo>
                <a:pt x="13" y="21"/>
              </a:lnTo>
              <a:lnTo>
                <a:pt x="15" y="16"/>
              </a:lnTo>
              <a:lnTo>
                <a:pt x="24" y="15"/>
              </a:lnTo>
              <a:lnTo>
                <a:pt x="35" y="9"/>
              </a:lnTo>
              <a:lnTo>
                <a:pt x="4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9525</xdr:colOff>
      <xdr:row>96</xdr:row>
      <xdr:rowOff>57150</xdr:rowOff>
    </xdr:from>
    <xdr:to>
      <xdr:col>25</xdr:col>
      <xdr:colOff>266700</xdr:colOff>
      <xdr:row>116</xdr:row>
      <xdr:rowOff>19050</xdr:rowOff>
    </xdr:to>
    <xdr:sp>
      <xdr:nvSpPr>
        <xdr:cNvPr id="58" name="Polygon 57"/>
        <xdr:cNvSpPr>
          <a:spLocks/>
        </xdr:cNvSpPr>
      </xdr:nvSpPr>
      <xdr:spPr>
        <a:xfrm>
          <a:off x="13782675" y="15601950"/>
          <a:ext cx="1476375" cy="3200400"/>
        </a:xfrm>
        <a:custGeom>
          <a:pathLst>
            <a:path h="336" w="155">
              <a:moveTo>
                <a:pt x="0" y="0"/>
              </a:moveTo>
              <a:lnTo>
                <a:pt x="13" y="3"/>
              </a:lnTo>
              <a:lnTo>
                <a:pt x="18" y="10"/>
              </a:lnTo>
              <a:lnTo>
                <a:pt x="15" y="20"/>
              </a:lnTo>
              <a:lnTo>
                <a:pt x="13" y="31"/>
              </a:lnTo>
              <a:lnTo>
                <a:pt x="13" y="44"/>
              </a:lnTo>
              <a:lnTo>
                <a:pt x="8" y="55"/>
              </a:lnTo>
              <a:lnTo>
                <a:pt x="13" y="68"/>
              </a:lnTo>
              <a:lnTo>
                <a:pt x="23" y="74"/>
              </a:lnTo>
              <a:lnTo>
                <a:pt x="30" y="83"/>
              </a:lnTo>
              <a:lnTo>
                <a:pt x="35" y="94"/>
              </a:lnTo>
              <a:lnTo>
                <a:pt x="29" y="105"/>
              </a:lnTo>
              <a:lnTo>
                <a:pt x="24" y="114"/>
              </a:lnTo>
              <a:lnTo>
                <a:pt x="19" y="124"/>
              </a:lnTo>
              <a:lnTo>
                <a:pt x="26" y="131"/>
              </a:lnTo>
              <a:lnTo>
                <a:pt x="38" y="138"/>
              </a:lnTo>
              <a:lnTo>
                <a:pt x="45" y="141"/>
              </a:lnTo>
              <a:lnTo>
                <a:pt x="50" y="141"/>
              </a:lnTo>
              <a:lnTo>
                <a:pt x="61" y="144"/>
              </a:lnTo>
              <a:lnTo>
                <a:pt x="76" y="150"/>
              </a:lnTo>
              <a:lnTo>
                <a:pt x="90" y="154"/>
              </a:lnTo>
              <a:lnTo>
                <a:pt x="98" y="156"/>
              </a:lnTo>
              <a:lnTo>
                <a:pt x="103" y="161"/>
              </a:lnTo>
              <a:lnTo>
                <a:pt x="136" y="236"/>
              </a:lnTo>
              <a:lnTo>
                <a:pt x="134" y="250"/>
              </a:lnTo>
              <a:lnTo>
                <a:pt x="133" y="259"/>
              </a:lnTo>
              <a:lnTo>
                <a:pt x="128" y="269"/>
              </a:lnTo>
              <a:lnTo>
                <a:pt x="124" y="284"/>
              </a:lnTo>
              <a:lnTo>
                <a:pt x="118" y="301"/>
              </a:lnTo>
              <a:lnTo>
                <a:pt x="119" y="315"/>
              </a:lnTo>
              <a:lnTo>
                <a:pt x="124" y="326"/>
              </a:lnTo>
              <a:lnTo>
                <a:pt x="131" y="333"/>
              </a:lnTo>
              <a:lnTo>
                <a:pt x="143" y="334"/>
              </a:lnTo>
              <a:lnTo>
                <a:pt x="155" y="336"/>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571500</xdr:colOff>
      <xdr:row>83</xdr:row>
      <xdr:rowOff>0</xdr:rowOff>
    </xdr:from>
    <xdr:to>
      <xdr:col>25</xdr:col>
      <xdr:colOff>581025</xdr:colOff>
      <xdr:row>106</xdr:row>
      <xdr:rowOff>19050</xdr:rowOff>
    </xdr:to>
    <xdr:sp>
      <xdr:nvSpPr>
        <xdr:cNvPr id="59" name="Polygon 58"/>
        <xdr:cNvSpPr>
          <a:spLocks/>
        </xdr:cNvSpPr>
      </xdr:nvSpPr>
      <xdr:spPr>
        <a:xfrm>
          <a:off x="13735050" y="13439775"/>
          <a:ext cx="1838325" cy="3743325"/>
        </a:xfrm>
        <a:custGeom>
          <a:pathLst>
            <a:path h="393" w="193">
              <a:moveTo>
                <a:pt x="0" y="155"/>
              </a:moveTo>
              <a:lnTo>
                <a:pt x="3" y="148"/>
              </a:lnTo>
              <a:lnTo>
                <a:pt x="6" y="144"/>
              </a:lnTo>
              <a:lnTo>
                <a:pt x="9" y="119"/>
              </a:lnTo>
              <a:lnTo>
                <a:pt x="23" y="104"/>
              </a:lnTo>
              <a:lnTo>
                <a:pt x="33" y="94"/>
              </a:lnTo>
              <a:lnTo>
                <a:pt x="38" y="84"/>
              </a:lnTo>
              <a:lnTo>
                <a:pt x="54" y="96"/>
              </a:lnTo>
              <a:lnTo>
                <a:pt x="70" y="79"/>
              </a:lnTo>
              <a:lnTo>
                <a:pt x="74" y="84"/>
              </a:lnTo>
              <a:lnTo>
                <a:pt x="76" y="64"/>
              </a:lnTo>
              <a:lnTo>
                <a:pt x="80" y="53"/>
              </a:lnTo>
              <a:lnTo>
                <a:pt x="81" y="39"/>
              </a:lnTo>
              <a:lnTo>
                <a:pt x="86" y="23"/>
              </a:lnTo>
              <a:lnTo>
                <a:pt x="91" y="2"/>
              </a:lnTo>
              <a:lnTo>
                <a:pt x="109" y="0"/>
              </a:lnTo>
              <a:lnTo>
                <a:pt x="128" y="4"/>
              </a:lnTo>
              <a:lnTo>
                <a:pt x="144" y="8"/>
              </a:lnTo>
              <a:lnTo>
                <a:pt x="156" y="9"/>
              </a:lnTo>
              <a:lnTo>
                <a:pt x="152" y="35"/>
              </a:lnTo>
              <a:lnTo>
                <a:pt x="151" y="58"/>
              </a:lnTo>
              <a:lnTo>
                <a:pt x="147" y="84"/>
              </a:lnTo>
              <a:lnTo>
                <a:pt x="144" y="100"/>
              </a:lnTo>
              <a:lnTo>
                <a:pt x="135" y="119"/>
              </a:lnTo>
              <a:lnTo>
                <a:pt x="119" y="154"/>
              </a:lnTo>
              <a:lnTo>
                <a:pt x="98" y="188"/>
              </a:lnTo>
              <a:lnTo>
                <a:pt x="83" y="194"/>
              </a:lnTo>
              <a:lnTo>
                <a:pt x="55" y="197"/>
              </a:lnTo>
              <a:lnTo>
                <a:pt x="64" y="210"/>
              </a:lnTo>
              <a:lnTo>
                <a:pt x="57" y="230"/>
              </a:lnTo>
              <a:lnTo>
                <a:pt x="75" y="243"/>
              </a:lnTo>
              <a:lnTo>
                <a:pt x="93" y="258"/>
              </a:lnTo>
              <a:lnTo>
                <a:pt x="100" y="273"/>
              </a:lnTo>
              <a:lnTo>
                <a:pt x="100" y="298"/>
              </a:lnTo>
              <a:lnTo>
                <a:pt x="100" y="313"/>
              </a:lnTo>
              <a:lnTo>
                <a:pt x="108" y="331"/>
              </a:lnTo>
              <a:lnTo>
                <a:pt x="115" y="355"/>
              </a:lnTo>
              <a:lnTo>
                <a:pt x="123" y="373"/>
              </a:lnTo>
              <a:lnTo>
                <a:pt x="135" y="385"/>
              </a:lnTo>
              <a:lnTo>
                <a:pt x="151" y="393"/>
              </a:lnTo>
              <a:lnTo>
                <a:pt x="163" y="389"/>
              </a:lnTo>
              <a:lnTo>
                <a:pt x="184" y="387"/>
              </a:lnTo>
              <a:lnTo>
                <a:pt x="193" y="388"/>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19050</xdr:colOff>
      <xdr:row>109</xdr:row>
      <xdr:rowOff>0</xdr:rowOff>
    </xdr:from>
    <xdr:to>
      <xdr:col>24</xdr:col>
      <xdr:colOff>561975</xdr:colOff>
      <xdr:row>117</xdr:row>
      <xdr:rowOff>0</xdr:rowOff>
    </xdr:to>
    <xdr:sp>
      <xdr:nvSpPr>
        <xdr:cNvPr id="60" name="Polygon 59"/>
        <xdr:cNvSpPr>
          <a:spLocks/>
        </xdr:cNvSpPr>
      </xdr:nvSpPr>
      <xdr:spPr>
        <a:xfrm>
          <a:off x="12573000" y="17649825"/>
          <a:ext cx="2371725" cy="1295400"/>
        </a:xfrm>
        <a:custGeom>
          <a:pathLst>
            <a:path h="136" w="249">
              <a:moveTo>
                <a:pt x="0" y="0"/>
              </a:moveTo>
              <a:lnTo>
                <a:pt x="46" y="32"/>
              </a:lnTo>
              <a:lnTo>
                <a:pt x="119" y="76"/>
              </a:lnTo>
              <a:lnTo>
                <a:pt x="162" y="100"/>
              </a:lnTo>
              <a:lnTo>
                <a:pt x="172" y="102"/>
              </a:lnTo>
              <a:lnTo>
                <a:pt x="198" y="120"/>
              </a:lnTo>
              <a:lnTo>
                <a:pt x="223" y="136"/>
              </a:lnTo>
              <a:lnTo>
                <a:pt x="249" y="108"/>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257175</xdr:colOff>
      <xdr:row>90</xdr:row>
      <xdr:rowOff>152400</xdr:rowOff>
    </xdr:from>
    <xdr:to>
      <xdr:col>32</xdr:col>
      <xdr:colOff>228600</xdr:colOff>
      <xdr:row>116</xdr:row>
      <xdr:rowOff>123825</xdr:rowOff>
    </xdr:to>
    <xdr:sp>
      <xdr:nvSpPr>
        <xdr:cNvPr id="61" name="Polygon 60"/>
        <xdr:cNvSpPr>
          <a:spLocks/>
        </xdr:cNvSpPr>
      </xdr:nvSpPr>
      <xdr:spPr>
        <a:xfrm>
          <a:off x="15249525" y="14725650"/>
          <a:ext cx="4238625" cy="4181475"/>
        </a:xfrm>
        <a:custGeom>
          <a:pathLst>
            <a:path h="439" w="445">
              <a:moveTo>
                <a:pt x="0" y="428"/>
              </a:moveTo>
              <a:lnTo>
                <a:pt x="20" y="433"/>
              </a:lnTo>
              <a:lnTo>
                <a:pt x="33" y="434"/>
              </a:lnTo>
              <a:lnTo>
                <a:pt x="40" y="427"/>
              </a:lnTo>
              <a:lnTo>
                <a:pt x="51" y="411"/>
              </a:lnTo>
              <a:lnTo>
                <a:pt x="56" y="401"/>
              </a:lnTo>
              <a:lnTo>
                <a:pt x="59" y="397"/>
              </a:lnTo>
              <a:lnTo>
                <a:pt x="78" y="396"/>
              </a:lnTo>
              <a:lnTo>
                <a:pt x="98" y="392"/>
              </a:lnTo>
              <a:lnTo>
                <a:pt x="112" y="385"/>
              </a:lnTo>
              <a:lnTo>
                <a:pt x="126" y="377"/>
              </a:lnTo>
              <a:lnTo>
                <a:pt x="145" y="370"/>
              </a:lnTo>
              <a:lnTo>
                <a:pt x="157" y="356"/>
              </a:lnTo>
              <a:lnTo>
                <a:pt x="171" y="346"/>
              </a:lnTo>
              <a:lnTo>
                <a:pt x="183" y="349"/>
              </a:lnTo>
              <a:lnTo>
                <a:pt x="198" y="366"/>
              </a:lnTo>
              <a:lnTo>
                <a:pt x="198" y="381"/>
              </a:lnTo>
              <a:lnTo>
                <a:pt x="192" y="398"/>
              </a:lnTo>
              <a:lnTo>
                <a:pt x="192" y="412"/>
              </a:lnTo>
              <a:lnTo>
                <a:pt x="205" y="418"/>
              </a:lnTo>
              <a:lnTo>
                <a:pt x="220" y="412"/>
              </a:lnTo>
              <a:lnTo>
                <a:pt x="232" y="403"/>
              </a:lnTo>
              <a:lnTo>
                <a:pt x="243" y="397"/>
              </a:lnTo>
              <a:lnTo>
                <a:pt x="255" y="395"/>
              </a:lnTo>
              <a:lnTo>
                <a:pt x="267" y="398"/>
              </a:lnTo>
              <a:lnTo>
                <a:pt x="270" y="409"/>
              </a:lnTo>
              <a:lnTo>
                <a:pt x="271" y="414"/>
              </a:lnTo>
              <a:lnTo>
                <a:pt x="263" y="428"/>
              </a:lnTo>
              <a:lnTo>
                <a:pt x="259" y="434"/>
              </a:lnTo>
              <a:lnTo>
                <a:pt x="260" y="439"/>
              </a:lnTo>
              <a:lnTo>
                <a:pt x="298" y="415"/>
              </a:lnTo>
              <a:lnTo>
                <a:pt x="332" y="390"/>
              </a:lnTo>
              <a:lnTo>
                <a:pt x="315" y="365"/>
              </a:lnTo>
              <a:lnTo>
                <a:pt x="304" y="326"/>
              </a:lnTo>
              <a:lnTo>
                <a:pt x="310" y="303"/>
              </a:lnTo>
              <a:lnTo>
                <a:pt x="328" y="265"/>
              </a:lnTo>
              <a:lnTo>
                <a:pt x="350" y="247"/>
              </a:lnTo>
              <a:lnTo>
                <a:pt x="357" y="237"/>
              </a:lnTo>
              <a:lnTo>
                <a:pt x="349" y="223"/>
              </a:lnTo>
              <a:lnTo>
                <a:pt x="352" y="199"/>
              </a:lnTo>
              <a:lnTo>
                <a:pt x="397" y="138"/>
              </a:lnTo>
              <a:lnTo>
                <a:pt x="406" y="100"/>
              </a:lnTo>
              <a:lnTo>
                <a:pt x="425" y="45"/>
              </a:lnTo>
              <a:lnTo>
                <a:pt x="445"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314325</xdr:colOff>
      <xdr:row>68</xdr:row>
      <xdr:rowOff>9525</xdr:rowOff>
    </xdr:from>
    <xdr:to>
      <xdr:col>33</xdr:col>
      <xdr:colOff>66675</xdr:colOff>
      <xdr:row>90</xdr:row>
      <xdr:rowOff>142875</xdr:rowOff>
    </xdr:to>
    <xdr:sp>
      <xdr:nvSpPr>
        <xdr:cNvPr id="62" name="Polygon 61"/>
        <xdr:cNvSpPr>
          <a:spLocks/>
        </xdr:cNvSpPr>
      </xdr:nvSpPr>
      <xdr:spPr>
        <a:xfrm>
          <a:off x="18964275" y="11020425"/>
          <a:ext cx="971550" cy="3695700"/>
        </a:xfrm>
        <a:custGeom>
          <a:pathLst>
            <a:path h="388" w="102">
              <a:moveTo>
                <a:pt x="56" y="388"/>
              </a:moveTo>
              <a:lnTo>
                <a:pt x="65" y="351"/>
              </a:lnTo>
              <a:lnTo>
                <a:pt x="73" y="316"/>
              </a:lnTo>
              <a:lnTo>
                <a:pt x="74" y="284"/>
              </a:lnTo>
              <a:lnTo>
                <a:pt x="69" y="253"/>
              </a:lnTo>
              <a:lnTo>
                <a:pt x="77" y="220"/>
              </a:lnTo>
              <a:lnTo>
                <a:pt x="85" y="195"/>
              </a:lnTo>
              <a:lnTo>
                <a:pt x="96" y="178"/>
              </a:lnTo>
              <a:lnTo>
                <a:pt x="102" y="166"/>
              </a:lnTo>
              <a:lnTo>
                <a:pt x="99" y="143"/>
              </a:lnTo>
              <a:lnTo>
                <a:pt x="97" y="116"/>
              </a:lnTo>
              <a:lnTo>
                <a:pt x="98" y="101"/>
              </a:lnTo>
              <a:lnTo>
                <a:pt x="91" y="89"/>
              </a:lnTo>
              <a:lnTo>
                <a:pt x="80" y="85"/>
              </a:lnTo>
              <a:lnTo>
                <a:pt x="66" y="89"/>
              </a:lnTo>
              <a:lnTo>
                <a:pt x="45" y="81"/>
              </a:lnTo>
              <a:lnTo>
                <a:pt x="39" y="71"/>
              </a:lnTo>
              <a:lnTo>
                <a:pt x="25" y="43"/>
              </a:lnTo>
              <a:lnTo>
                <a:pt x="9" y="41"/>
              </a:lnTo>
              <a:lnTo>
                <a:pt x="4" y="23"/>
              </a:lnTo>
              <a:lnTo>
                <a:pt x="7" y="9"/>
              </a:lnTo>
              <a:lnTo>
                <a:pt x="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447675</xdr:colOff>
      <xdr:row>106</xdr:row>
      <xdr:rowOff>0</xdr:rowOff>
    </xdr:from>
    <xdr:to>
      <xdr:col>21</xdr:col>
      <xdr:colOff>438150</xdr:colOff>
      <xdr:row>118</xdr:row>
      <xdr:rowOff>85725</xdr:rowOff>
    </xdr:to>
    <xdr:sp>
      <xdr:nvSpPr>
        <xdr:cNvPr id="63" name="Polygon 62"/>
        <xdr:cNvSpPr>
          <a:spLocks/>
        </xdr:cNvSpPr>
      </xdr:nvSpPr>
      <xdr:spPr>
        <a:xfrm>
          <a:off x="11172825" y="17164050"/>
          <a:ext cx="1819275" cy="2028825"/>
        </a:xfrm>
        <a:custGeom>
          <a:pathLst>
            <a:path h="213" w="191">
              <a:moveTo>
                <a:pt x="119" y="0"/>
              </a:moveTo>
              <a:lnTo>
                <a:pt x="112" y="13"/>
              </a:lnTo>
              <a:lnTo>
                <a:pt x="112" y="23"/>
              </a:lnTo>
              <a:lnTo>
                <a:pt x="119" y="30"/>
              </a:lnTo>
              <a:lnTo>
                <a:pt x="108" y="37"/>
              </a:lnTo>
              <a:lnTo>
                <a:pt x="96" y="37"/>
              </a:lnTo>
              <a:lnTo>
                <a:pt x="90" y="35"/>
              </a:lnTo>
              <a:lnTo>
                <a:pt x="81" y="30"/>
              </a:lnTo>
              <a:lnTo>
                <a:pt x="75" y="31"/>
              </a:lnTo>
              <a:lnTo>
                <a:pt x="75" y="38"/>
              </a:lnTo>
              <a:lnTo>
                <a:pt x="77" y="45"/>
              </a:lnTo>
              <a:lnTo>
                <a:pt x="70" y="52"/>
              </a:lnTo>
              <a:lnTo>
                <a:pt x="53" y="65"/>
              </a:lnTo>
              <a:lnTo>
                <a:pt x="38" y="75"/>
              </a:lnTo>
              <a:lnTo>
                <a:pt x="35" y="76"/>
              </a:lnTo>
              <a:lnTo>
                <a:pt x="40" y="83"/>
              </a:lnTo>
              <a:lnTo>
                <a:pt x="28" y="90"/>
              </a:lnTo>
              <a:lnTo>
                <a:pt x="23" y="96"/>
              </a:lnTo>
              <a:lnTo>
                <a:pt x="15" y="103"/>
              </a:lnTo>
              <a:lnTo>
                <a:pt x="4" y="105"/>
              </a:lnTo>
              <a:lnTo>
                <a:pt x="0" y="112"/>
              </a:lnTo>
              <a:lnTo>
                <a:pt x="5" y="123"/>
              </a:lnTo>
              <a:lnTo>
                <a:pt x="4" y="137"/>
              </a:lnTo>
              <a:lnTo>
                <a:pt x="3" y="148"/>
              </a:lnTo>
              <a:lnTo>
                <a:pt x="5" y="155"/>
              </a:lnTo>
              <a:lnTo>
                <a:pt x="11" y="157"/>
              </a:lnTo>
              <a:lnTo>
                <a:pt x="17" y="167"/>
              </a:lnTo>
              <a:lnTo>
                <a:pt x="21" y="181"/>
              </a:lnTo>
              <a:lnTo>
                <a:pt x="24" y="196"/>
              </a:lnTo>
              <a:lnTo>
                <a:pt x="24" y="202"/>
              </a:lnTo>
              <a:lnTo>
                <a:pt x="57" y="213"/>
              </a:lnTo>
              <a:lnTo>
                <a:pt x="81" y="212"/>
              </a:lnTo>
              <a:lnTo>
                <a:pt x="104" y="205"/>
              </a:lnTo>
              <a:lnTo>
                <a:pt x="135" y="191"/>
              </a:lnTo>
              <a:lnTo>
                <a:pt x="163" y="179"/>
              </a:lnTo>
              <a:lnTo>
                <a:pt x="176" y="166"/>
              </a:lnTo>
              <a:lnTo>
                <a:pt x="189" y="146"/>
              </a:lnTo>
              <a:lnTo>
                <a:pt x="191" y="126"/>
              </a:lnTo>
              <a:lnTo>
                <a:pt x="190" y="100"/>
              </a:lnTo>
              <a:lnTo>
                <a:pt x="186" y="77"/>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361950</xdr:colOff>
      <xdr:row>107</xdr:row>
      <xdr:rowOff>123825</xdr:rowOff>
    </xdr:from>
    <xdr:to>
      <xdr:col>21</xdr:col>
      <xdr:colOff>47625</xdr:colOff>
      <xdr:row>109</xdr:row>
      <xdr:rowOff>9525</xdr:rowOff>
    </xdr:to>
    <xdr:sp>
      <xdr:nvSpPr>
        <xdr:cNvPr id="64" name="Polygon 63"/>
        <xdr:cNvSpPr>
          <a:spLocks/>
        </xdr:cNvSpPr>
      </xdr:nvSpPr>
      <xdr:spPr>
        <a:xfrm>
          <a:off x="12306300" y="17449800"/>
          <a:ext cx="295275"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504825</xdr:colOff>
      <xdr:row>107</xdr:row>
      <xdr:rowOff>76200</xdr:rowOff>
    </xdr:from>
    <xdr:to>
      <xdr:col>17</xdr:col>
      <xdr:colOff>523875</xdr:colOff>
      <xdr:row>121</xdr:row>
      <xdr:rowOff>114300</xdr:rowOff>
    </xdr:to>
    <xdr:sp>
      <xdr:nvSpPr>
        <xdr:cNvPr id="65" name="Polygon 64"/>
        <xdr:cNvSpPr>
          <a:spLocks/>
        </xdr:cNvSpPr>
      </xdr:nvSpPr>
      <xdr:spPr>
        <a:xfrm>
          <a:off x="9401175" y="17402175"/>
          <a:ext cx="1238250" cy="2305050"/>
        </a:xfrm>
        <a:custGeom>
          <a:pathLst>
            <a:path h="242" w="130">
              <a:moveTo>
                <a:pt x="0" y="0"/>
              </a:moveTo>
              <a:lnTo>
                <a:pt x="16" y="3"/>
              </a:lnTo>
              <a:lnTo>
                <a:pt x="27" y="1"/>
              </a:lnTo>
              <a:lnTo>
                <a:pt x="32" y="0"/>
              </a:lnTo>
              <a:lnTo>
                <a:pt x="38" y="2"/>
              </a:lnTo>
              <a:lnTo>
                <a:pt x="47" y="25"/>
              </a:lnTo>
              <a:lnTo>
                <a:pt x="52" y="41"/>
              </a:lnTo>
              <a:lnTo>
                <a:pt x="51" y="75"/>
              </a:lnTo>
              <a:lnTo>
                <a:pt x="49" y="110"/>
              </a:lnTo>
              <a:lnTo>
                <a:pt x="130" y="242"/>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400050</xdr:colOff>
      <xdr:row>106</xdr:row>
      <xdr:rowOff>114300</xdr:rowOff>
    </xdr:from>
    <xdr:to>
      <xdr:col>18</xdr:col>
      <xdr:colOff>495300</xdr:colOff>
      <xdr:row>114</xdr:row>
      <xdr:rowOff>9525</xdr:rowOff>
    </xdr:to>
    <xdr:sp>
      <xdr:nvSpPr>
        <xdr:cNvPr id="66" name="Polygon 65"/>
        <xdr:cNvSpPr>
          <a:spLocks/>
        </xdr:cNvSpPr>
      </xdr:nvSpPr>
      <xdr:spPr>
        <a:xfrm>
          <a:off x="10515600" y="17278350"/>
          <a:ext cx="704850" cy="1190625"/>
        </a:xfrm>
        <a:custGeom>
          <a:pathLst>
            <a:path h="125" w="74">
              <a:moveTo>
                <a:pt x="0" y="0"/>
              </a:moveTo>
              <a:lnTo>
                <a:pt x="8" y="8"/>
              </a:lnTo>
              <a:lnTo>
                <a:pt x="11" y="26"/>
              </a:lnTo>
              <a:lnTo>
                <a:pt x="10" y="40"/>
              </a:lnTo>
              <a:lnTo>
                <a:pt x="18" y="60"/>
              </a:lnTo>
              <a:lnTo>
                <a:pt x="28" y="81"/>
              </a:lnTo>
              <a:lnTo>
                <a:pt x="39" y="105"/>
              </a:lnTo>
              <a:lnTo>
                <a:pt x="51" y="121"/>
              </a:lnTo>
              <a:lnTo>
                <a:pt x="64" y="125"/>
              </a:lnTo>
              <a:lnTo>
                <a:pt x="74" y="125"/>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323850</xdr:colOff>
      <xdr:row>117</xdr:row>
      <xdr:rowOff>95250</xdr:rowOff>
    </xdr:from>
    <xdr:to>
      <xdr:col>19</xdr:col>
      <xdr:colOff>66675</xdr:colOff>
      <xdr:row>119</xdr:row>
      <xdr:rowOff>104775</xdr:rowOff>
    </xdr:to>
    <xdr:sp>
      <xdr:nvSpPr>
        <xdr:cNvPr id="67" name="Polygon 66"/>
        <xdr:cNvSpPr>
          <a:spLocks/>
        </xdr:cNvSpPr>
      </xdr:nvSpPr>
      <xdr:spPr>
        <a:xfrm>
          <a:off x="10439400" y="19040475"/>
          <a:ext cx="962025" cy="333375"/>
        </a:xfrm>
        <a:custGeom>
          <a:pathLst>
            <a:path h="35" w="101">
              <a:moveTo>
                <a:pt x="0" y="35"/>
              </a:moveTo>
              <a:lnTo>
                <a:pt x="22" y="25"/>
              </a:lnTo>
              <a:lnTo>
                <a:pt x="39" y="15"/>
              </a:lnTo>
              <a:lnTo>
                <a:pt x="52" y="8"/>
              </a:lnTo>
              <a:lnTo>
                <a:pt x="66" y="3"/>
              </a:lnTo>
              <a:lnTo>
                <a:pt x="86" y="0"/>
              </a:lnTo>
              <a:lnTo>
                <a:pt x="101" y="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105</xdr:row>
      <xdr:rowOff>76200</xdr:rowOff>
    </xdr:from>
    <xdr:to>
      <xdr:col>11</xdr:col>
      <xdr:colOff>276225</xdr:colOff>
      <xdr:row>129</xdr:row>
      <xdr:rowOff>66675</xdr:rowOff>
    </xdr:to>
    <xdr:sp>
      <xdr:nvSpPr>
        <xdr:cNvPr id="68" name="Polygon 67"/>
        <xdr:cNvSpPr>
          <a:spLocks/>
        </xdr:cNvSpPr>
      </xdr:nvSpPr>
      <xdr:spPr>
        <a:xfrm>
          <a:off x="3467100" y="17078325"/>
          <a:ext cx="3267075" cy="3876675"/>
        </a:xfrm>
        <a:custGeom>
          <a:pathLst>
            <a:path h="407" w="343">
              <a:moveTo>
                <a:pt x="130" y="59"/>
              </a:moveTo>
              <a:cubicBezTo>
                <a:pt x="128" y="59"/>
                <a:pt x="126" y="59"/>
                <a:pt x="124" y="59"/>
              </a:cubicBezTo>
              <a:lnTo>
                <a:pt x="113" y="59"/>
              </a:lnTo>
              <a:lnTo>
                <a:pt x="98" y="58"/>
              </a:lnTo>
              <a:lnTo>
                <a:pt x="82" y="56"/>
              </a:lnTo>
              <a:lnTo>
                <a:pt x="68" y="53"/>
              </a:lnTo>
              <a:lnTo>
                <a:pt x="25" y="41"/>
              </a:lnTo>
              <a:lnTo>
                <a:pt x="0" y="147"/>
              </a:lnTo>
              <a:lnTo>
                <a:pt x="24" y="239"/>
              </a:lnTo>
              <a:lnTo>
                <a:pt x="19" y="247"/>
              </a:lnTo>
              <a:lnTo>
                <a:pt x="17" y="252"/>
              </a:lnTo>
              <a:lnTo>
                <a:pt x="7" y="257"/>
              </a:lnTo>
              <a:lnTo>
                <a:pt x="10" y="264"/>
              </a:lnTo>
              <a:lnTo>
                <a:pt x="20" y="266"/>
              </a:lnTo>
              <a:lnTo>
                <a:pt x="30" y="260"/>
              </a:lnTo>
              <a:lnTo>
                <a:pt x="36" y="271"/>
              </a:lnTo>
              <a:lnTo>
                <a:pt x="28" y="278"/>
              </a:lnTo>
              <a:lnTo>
                <a:pt x="30" y="284"/>
              </a:lnTo>
              <a:lnTo>
                <a:pt x="31" y="289"/>
              </a:lnTo>
              <a:lnTo>
                <a:pt x="66" y="298"/>
              </a:lnTo>
              <a:lnTo>
                <a:pt x="70" y="314"/>
              </a:lnTo>
              <a:lnTo>
                <a:pt x="78" y="331"/>
              </a:lnTo>
              <a:lnTo>
                <a:pt x="72" y="336"/>
              </a:lnTo>
              <a:lnTo>
                <a:pt x="78" y="348"/>
              </a:lnTo>
              <a:lnTo>
                <a:pt x="77" y="354"/>
              </a:lnTo>
              <a:lnTo>
                <a:pt x="95" y="352"/>
              </a:lnTo>
              <a:lnTo>
                <a:pt x="104" y="357"/>
              </a:lnTo>
              <a:lnTo>
                <a:pt x="119" y="362"/>
              </a:lnTo>
              <a:lnTo>
                <a:pt x="131" y="364"/>
              </a:lnTo>
              <a:lnTo>
                <a:pt x="139" y="368"/>
              </a:lnTo>
              <a:lnTo>
                <a:pt x="139" y="374"/>
              </a:lnTo>
              <a:lnTo>
                <a:pt x="138" y="382"/>
              </a:lnTo>
              <a:lnTo>
                <a:pt x="146" y="389"/>
              </a:lnTo>
              <a:lnTo>
                <a:pt x="156" y="385"/>
              </a:lnTo>
              <a:lnTo>
                <a:pt x="164" y="380"/>
              </a:lnTo>
              <a:lnTo>
                <a:pt x="173" y="380"/>
              </a:lnTo>
              <a:lnTo>
                <a:pt x="181" y="388"/>
              </a:lnTo>
              <a:lnTo>
                <a:pt x="196" y="380"/>
              </a:lnTo>
              <a:lnTo>
                <a:pt x="208" y="396"/>
              </a:lnTo>
              <a:lnTo>
                <a:pt x="220" y="398"/>
              </a:lnTo>
              <a:lnTo>
                <a:pt x="233" y="394"/>
              </a:lnTo>
              <a:lnTo>
                <a:pt x="238" y="390"/>
              </a:lnTo>
              <a:lnTo>
                <a:pt x="248" y="401"/>
              </a:lnTo>
              <a:lnTo>
                <a:pt x="260" y="407"/>
              </a:lnTo>
              <a:lnTo>
                <a:pt x="283" y="406"/>
              </a:lnTo>
              <a:lnTo>
                <a:pt x="291" y="401"/>
              </a:lnTo>
              <a:lnTo>
                <a:pt x="308" y="381"/>
              </a:lnTo>
              <a:lnTo>
                <a:pt x="319" y="365"/>
              </a:lnTo>
              <a:lnTo>
                <a:pt x="327" y="343"/>
              </a:lnTo>
              <a:lnTo>
                <a:pt x="338" y="313"/>
              </a:lnTo>
              <a:lnTo>
                <a:pt x="343" y="295"/>
              </a:lnTo>
              <a:lnTo>
                <a:pt x="343" y="275"/>
              </a:lnTo>
              <a:lnTo>
                <a:pt x="343" y="257"/>
              </a:lnTo>
              <a:lnTo>
                <a:pt x="337" y="237"/>
              </a:lnTo>
              <a:lnTo>
                <a:pt x="330" y="215"/>
              </a:lnTo>
              <a:lnTo>
                <a:pt x="318" y="187"/>
              </a:lnTo>
              <a:lnTo>
                <a:pt x="307" y="157"/>
              </a:lnTo>
              <a:lnTo>
                <a:pt x="300" y="131"/>
              </a:lnTo>
              <a:lnTo>
                <a:pt x="293" y="96"/>
              </a:lnTo>
              <a:lnTo>
                <a:pt x="293" y="75"/>
              </a:lnTo>
              <a:lnTo>
                <a:pt x="293" y="38"/>
              </a:lnTo>
              <a:lnTo>
                <a:pt x="294" y="13"/>
              </a:lnTo>
              <a:lnTo>
                <a:pt x="294" y="0"/>
              </a:lnTo>
              <a:lnTo>
                <a:pt x="283" y="2"/>
              </a:lnTo>
              <a:lnTo>
                <a:pt x="272" y="3"/>
              </a:lnTo>
              <a:lnTo>
                <a:pt x="258" y="11"/>
              </a:lnTo>
              <a:lnTo>
                <a:pt x="253" y="19"/>
              </a:lnTo>
              <a:lnTo>
                <a:pt x="233" y="46"/>
              </a:lnTo>
              <a:lnTo>
                <a:pt x="224" y="54"/>
              </a:lnTo>
              <a:lnTo>
                <a:pt x="214" y="58"/>
              </a:lnTo>
              <a:lnTo>
                <a:pt x="202" y="59"/>
              </a:lnTo>
              <a:lnTo>
                <a:pt x="192" y="61"/>
              </a:lnTo>
              <a:lnTo>
                <a:pt x="182" y="56"/>
              </a:lnTo>
              <a:lnTo>
                <a:pt x="175" y="51"/>
              </a:lnTo>
              <a:lnTo>
                <a:pt x="167" y="48"/>
              </a:lnTo>
              <a:lnTo>
                <a:pt x="158" y="47"/>
              </a:lnTo>
              <a:lnTo>
                <a:pt x="158" y="64"/>
              </a:lnTo>
              <a:lnTo>
                <a:pt x="152" y="76"/>
              </a:lnTo>
              <a:lnTo>
                <a:pt x="142" y="84"/>
              </a:lnTo>
              <a:lnTo>
                <a:pt x="134" y="84"/>
              </a:lnTo>
              <a:lnTo>
                <a:pt x="129" y="98"/>
              </a:lnTo>
              <a:lnTo>
                <a:pt x="129" y="106"/>
              </a:lnTo>
              <a:lnTo>
                <a:pt x="120" y="116"/>
              </a:lnTo>
              <a:lnTo>
                <a:pt x="112" y="124"/>
              </a:lnTo>
              <a:lnTo>
                <a:pt x="107" y="134"/>
              </a:lnTo>
              <a:lnTo>
                <a:pt x="109" y="148"/>
              </a:lnTo>
              <a:lnTo>
                <a:pt x="113" y="156"/>
              </a:lnTo>
              <a:lnTo>
                <a:pt x="119" y="163"/>
              </a:lnTo>
              <a:lnTo>
                <a:pt x="126" y="176"/>
              </a:lnTo>
              <a:lnTo>
                <a:pt x="134" y="186"/>
              </a:lnTo>
              <a:lnTo>
                <a:pt x="135" y="191"/>
              </a:lnTo>
              <a:lnTo>
                <a:pt x="113" y="191"/>
              </a:lnTo>
              <a:lnTo>
                <a:pt x="92" y="192"/>
              </a:lnTo>
              <a:lnTo>
                <a:pt x="80" y="196"/>
              </a:lnTo>
              <a:lnTo>
                <a:pt x="68" y="203"/>
              </a:lnTo>
              <a:lnTo>
                <a:pt x="53" y="207"/>
              </a:lnTo>
              <a:lnTo>
                <a:pt x="44" y="208"/>
              </a:lnTo>
              <a:lnTo>
                <a:pt x="46" y="223"/>
              </a:lnTo>
              <a:lnTo>
                <a:pt x="49" y="248"/>
              </a:lnTo>
              <a:lnTo>
                <a:pt x="61" y="263"/>
              </a:lnTo>
              <a:lnTo>
                <a:pt x="74" y="271"/>
              </a:lnTo>
              <a:lnTo>
                <a:pt x="86" y="281"/>
              </a:lnTo>
              <a:lnTo>
                <a:pt x="101" y="288"/>
              </a:lnTo>
              <a:lnTo>
                <a:pt x="113" y="291"/>
              </a:lnTo>
              <a:lnTo>
                <a:pt x="126" y="294"/>
              </a:lnTo>
              <a:lnTo>
                <a:pt x="139" y="291"/>
              </a:lnTo>
              <a:lnTo>
                <a:pt x="144" y="298"/>
              </a:lnTo>
              <a:lnTo>
                <a:pt x="153" y="308"/>
              </a:lnTo>
              <a:lnTo>
                <a:pt x="166" y="308"/>
              </a:lnTo>
              <a:lnTo>
                <a:pt x="173" y="305"/>
              </a:lnTo>
              <a:lnTo>
                <a:pt x="183" y="302"/>
              </a:lnTo>
              <a:lnTo>
                <a:pt x="195" y="312"/>
              </a:lnTo>
              <a:lnTo>
                <a:pt x="203" y="306"/>
              </a:lnTo>
              <a:lnTo>
                <a:pt x="213" y="295"/>
              </a:lnTo>
              <a:lnTo>
                <a:pt x="224" y="277"/>
              </a:lnTo>
              <a:lnTo>
                <a:pt x="234" y="266"/>
              </a:lnTo>
              <a:lnTo>
                <a:pt x="245" y="253"/>
              </a:lnTo>
              <a:lnTo>
                <a:pt x="249" y="237"/>
              </a:lnTo>
              <a:lnTo>
                <a:pt x="251" y="220"/>
              </a:lnTo>
              <a:lnTo>
                <a:pt x="239" y="215"/>
              </a:lnTo>
              <a:lnTo>
                <a:pt x="222" y="208"/>
              </a:lnTo>
              <a:lnTo>
                <a:pt x="203" y="198"/>
              </a:lnTo>
              <a:lnTo>
                <a:pt x="190" y="195"/>
              </a:lnTo>
              <a:lnTo>
                <a:pt x="196" y="190"/>
              </a:lnTo>
              <a:lnTo>
                <a:pt x="203" y="176"/>
              </a:lnTo>
              <a:lnTo>
                <a:pt x="206" y="167"/>
              </a:lnTo>
              <a:lnTo>
                <a:pt x="211" y="150"/>
              </a:lnTo>
              <a:lnTo>
                <a:pt x="214" y="137"/>
              </a:lnTo>
              <a:lnTo>
                <a:pt x="219" y="123"/>
              </a:lnTo>
              <a:lnTo>
                <a:pt x="224" y="113"/>
              </a:lnTo>
              <a:lnTo>
                <a:pt x="229" y="97"/>
              </a:lnTo>
              <a:lnTo>
                <a:pt x="223" y="56"/>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117</xdr:row>
      <xdr:rowOff>85725</xdr:rowOff>
    </xdr:from>
    <xdr:to>
      <xdr:col>6</xdr:col>
      <xdr:colOff>476250</xdr:colOff>
      <xdr:row>117</xdr:row>
      <xdr:rowOff>142875</xdr:rowOff>
    </xdr:to>
    <xdr:sp>
      <xdr:nvSpPr>
        <xdr:cNvPr id="69" name="Polygon 68"/>
        <xdr:cNvSpPr>
          <a:spLocks/>
        </xdr:cNvSpPr>
      </xdr:nvSpPr>
      <xdr:spPr>
        <a:xfrm>
          <a:off x="3629025" y="19030950"/>
          <a:ext cx="257175" cy="57150"/>
        </a:xfrm>
        <a:custGeom>
          <a:pathLst>
            <a:path h="6" w="27">
              <a:moveTo>
                <a:pt x="0" y="6"/>
              </a:moveTo>
              <a:lnTo>
                <a:pt x="15" y="0"/>
              </a:lnTo>
              <a:lnTo>
                <a:pt x="27" y="2"/>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116</xdr:row>
      <xdr:rowOff>152400</xdr:rowOff>
    </xdr:from>
    <xdr:to>
      <xdr:col>9</xdr:col>
      <xdr:colOff>38100</xdr:colOff>
      <xdr:row>122</xdr:row>
      <xdr:rowOff>95250</xdr:rowOff>
    </xdr:to>
    <xdr:sp>
      <xdr:nvSpPr>
        <xdr:cNvPr id="70" name="Polygon 69"/>
        <xdr:cNvSpPr>
          <a:spLocks/>
        </xdr:cNvSpPr>
      </xdr:nvSpPr>
      <xdr:spPr>
        <a:xfrm>
          <a:off x="4800600" y="18935700"/>
          <a:ext cx="476250" cy="914400"/>
        </a:xfrm>
        <a:custGeom>
          <a:pathLst>
            <a:path h="96" w="50">
              <a:moveTo>
                <a:pt x="0" y="96"/>
              </a:moveTo>
              <a:lnTo>
                <a:pt x="0" y="82"/>
              </a:lnTo>
              <a:lnTo>
                <a:pt x="3" y="73"/>
              </a:lnTo>
              <a:lnTo>
                <a:pt x="9" y="57"/>
              </a:lnTo>
              <a:lnTo>
                <a:pt x="19" y="43"/>
              </a:lnTo>
              <a:lnTo>
                <a:pt x="29" y="35"/>
              </a:lnTo>
              <a:lnTo>
                <a:pt x="37" y="21"/>
              </a:lnTo>
              <a:lnTo>
                <a:pt x="43" y="11"/>
              </a:lnTo>
              <a:lnTo>
                <a:pt x="5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116</xdr:row>
      <xdr:rowOff>38100</xdr:rowOff>
    </xdr:from>
    <xdr:to>
      <xdr:col>9</xdr:col>
      <xdr:colOff>38100</xdr:colOff>
      <xdr:row>117</xdr:row>
      <xdr:rowOff>0</xdr:rowOff>
    </xdr:to>
    <xdr:sp>
      <xdr:nvSpPr>
        <xdr:cNvPr id="71" name="Polygon 70"/>
        <xdr:cNvSpPr>
          <a:spLocks/>
        </xdr:cNvSpPr>
      </xdr:nvSpPr>
      <xdr:spPr>
        <a:xfrm>
          <a:off x="4743450" y="18821400"/>
          <a:ext cx="533400" cy="123825"/>
        </a:xfrm>
        <a:custGeom>
          <a:pathLst>
            <a:path h="13" w="56">
              <a:moveTo>
                <a:pt x="0" y="8"/>
              </a:moveTo>
              <a:cubicBezTo>
                <a:pt x="1" y="8"/>
                <a:pt x="3" y="8"/>
                <a:pt x="4" y="8"/>
              </a:cubicBezTo>
              <a:lnTo>
                <a:pt x="19" y="4"/>
              </a:lnTo>
              <a:lnTo>
                <a:pt x="28" y="0"/>
              </a:lnTo>
              <a:lnTo>
                <a:pt x="43" y="0"/>
              </a:lnTo>
              <a:lnTo>
                <a:pt x="56" y="13"/>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561975</xdr:colOff>
      <xdr:row>123</xdr:row>
      <xdr:rowOff>133350</xdr:rowOff>
    </xdr:from>
    <xdr:to>
      <xdr:col>9</xdr:col>
      <xdr:colOff>95250</xdr:colOff>
      <xdr:row>127</xdr:row>
      <xdr:rowOff>142875</xdr:rowOff>
    </xdr:to>
    <xdr:sp>
      <xdr:nvSpPr>
        <xdr:cNvPr id="72" name="Polygon 71"/>
        <xdr:cNvSpPr>
          <a:spLocks/>
        </xdr:cNvSpPr>
      </xdr:nvSpPr>
      <xdr:spPr>
        <a:xfrm>
          <a:off x="5191125" y="20050125"/>
          <a:ext cx="142875" cy="657225"/>
        </a:xfrm>
        <a:custGeom>
          <a:pathLst>
            <a:path h="69" w="15">
              <a:moveTo>
                <a:pt x="15" y="69"/>
              </a:moveTo>
              <a:lnTo>
                <a:pt x="10" y="58"/>
              </a:lnTo>
              <a:lnTo>
                <a:pt x="2" y="46"/>
              </a:lnTo>
              <a:lnTo>
                <a:pt x="0" y="28"/>
              </a:lnTo>
              <a:lnTo>
                <a:pt x="3" y="15"/>
              </a:lnTo>
              <a:lnTo>
                <a:pt x="1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266700</xdr:colOff>
      <xdr:row>122</xdr:row>
      <xdr:rowOff>114300</xdr:rowOff>
    </xdr:from>
    <xdr:to>
      <xdr:col>11</xdr:col>
      <xdr:colOff>142875</xdr:colOff>
      <xdr:row>125</xdr:row>
      <xdr:rowOff>57150</xdr:rowOff>
    </xdr:to>
    <xdr:sp>
      <xdr:nvSpPr>
        <xdr:cNvPr id="73" name="Polygon 72"/>
        <xdr:cNvSpPr>
          <a:spLocks/>
        </xdr:cNvSpPr>
      </xdr:nvSpPr>
      <xdr:spPr>
        <a:xfrm>
          <a:off x="5505450" y="19869150"/>
          <a:ext cx="1095375" cy="428625"/>
        </a:xfrm>
        <a:custGeom>
          <a:pathLst>
            <a:path h="45" w="115">
              <a:moveTo>
                <a:pt x="115" y="44"/>
              </a:moveTo>
              <a:lnTo>
                <a:pt x="103" y="44"/>
              </a:lnTo>
              <a:lnTo>
                <a:pt x="90" y="45"/>
              </a:lnTo>
              <a:lnTo>
                <a:pt x="72" y="44"/>
              </a:lnTo>
              <a:lnTo>
                <a:pt x="55" y="39"/>
              </a:lnTo>
              <a:lnTo>
                <a:pt x="39" y="39"/>
              </a:lnTo>
              <a:lnTo>
                <a:pt x="29" y="32"/>
              </a:lnTo>
              <a:lnTo>
                <a:pt x="20" y="20"/>
              </a:lnTo>
              <a:lnTo>
                <a:pt x="6" y="5"/>
              </a:lnTo>
              <a:lnTo>
                <a:pt x="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118</xdr:row>
      <xdr:rowOff>76200</xdr:rowOff>
    </xdr:from>
    <xdr:to>
      <xdr:col>11</xdr:col>
      <xdr:colOff>247650</xdr:colOff>
      <xdr:row>119</xdr:row>
      <xdr:rowOff>133350</xdr:rowOff>
    </xdr:to>
    <xdr:sp>
      <xdr:nvSpPr>
        <xdr:cNvPr id="74" name="Polygon 73"/>
        <xdr:cNvSpPr>
          <a:spLocks/>
        </xdr:cNvSpPr>
      </xdr:nvSpPr>
      <xdr:spPr>
        <a:xfrm>
          <a:off x="5867400" y="19183350"/>
          <a:ext cx="838200" cy="219075"/>
        </a:xfrm>
        <a:custGeom>
          <a:pathLst>
            <a:path h="23" w="88">
              <a:moveTo>
                <a:pt x="0" y="0"/>
              </a:moveTo>
              <a:lnTo>
                <a:pt x="23" y="10"/>
              </a:lnTo>
              <a:lnTo>
                <a:pt x="41" y="10"/>
              </a:lnTo>
              <a:lnTo>
                <a:pt x="51" y="18"/>
              </a:lnTo>
              <a:lnTo>
                <a:pt x="71" y="23"/>
              </a:lnTo>
              <a:lnTo>
                <a:pt x="88" y="22"/>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99</xdr:row>
      <xdr:rowOff>133350</xdr:rowOff>
    </xdr:from>
    <xdr:to>
      <xdr:col>16</xdr:col>
      <xdr:colOff>600075</xdr:colOff>
      <xdr:row>120</xdr:row>
      <xdr:rowOff>28575</xdr:rowOff>
    </xdr:to>
    <xdr:sp>
      <xdr:nvSpPr>
        <xdr:cNvPr id="75" name="Polygon 74"/>
        <xdr:cNvSpPr>
          <a:spLocks/>
        </xdr:cNvSpPr>
      </xdr:nvSpPr>
      <xdr:spPr>
        <a:xfrm>
          <a:off x="7067550" y="16163925"/>
          <a:ext cx="3038475" cy="3295650"/>
        </a:xfrm>
        <a:custGeom>
          <a:pathLst>
            <a:path h="346" w="319">
              <a:moveTo>
                <a:pt x="319" y="0"/>
              </a:moveTo>
              <a:lnTo>
                <a:pt x="194" y="36"/>
              </a:lnTo>
              <a:lnTo>
                <a:pt x="180" y="37"/>
              </a:lnTo>
              <a:lnTo>
                <a:pt x="166" y="36"/>
              </a:lnTo>
              <a:lnTo>
                <a:pt x="161" y="40"/>
              </a:lnTo>
              <a:lnTo>
                <a:pt x="145" y="46"/>
              </a:lnTo>
              <a:lnTo>
                <a:pt x="131" y="51"/>
              </a:lnTo>
              <a:lnTo>
                <a:pt x="124" y="54"/>
              </a:lnTo>
              <a:lnTo>
                <a:pt x="114" y="48"/>
              </a:lnTo>
              <a:lnTo>
                <a:pt x="88" y="149"/>
              </a:lnTo>
              <a:lnTo>
                <a:pt x="81" y="180"/>
              </a:lnTo>
              <a:lnTo>
                <a:pt x="79" y="192"/>
              </a:lnTo>
              <a:lnTo>
                <a:pt x="80" y="202"/>
              </a:lnTo>
              <a:lnTo>
                <a:pt x="81" y="211"/>
              </a:lnTo>
              <a:lnTo>
                <a:pt x="85" y="236"/>
              </a:lnTo>
              <a:lnTo>
                <a:pt x="75" y="241"/>
              </a:lnTo>
              <a:lnTo>
                <a:pt x="59" y="255"/>
              </a:lnTo>
              <a:lnTo>
                <a:pt x="54" y="267"/>
              </a:lnTo>
              <a:lnTo>
                <a:pt x="50" y="285"/>
              </a:lnTo>
              <a:lnTo>
                <a:pt x="60" y="329"/>
              </a:lnTo>
              <a:lnTo>
                <a:pt x="65" y="346"/>
              </a:lnTo>
              <a:lnTo>
                <a:pt x="47" y="340"/>
              </a:lnTo>
              <a:lnTo>
                <a:pt x="24" y="333"/>
              </a:lnTo>
              <a:lnTo>
                <a:pt x="13" y="333"/>
              </a:lnTo>
              <a:lnTo>
                <a:pt x="0" y="333"/>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257175</xdr:colOff>
      <xdr:row>119</xdr:row>
      <xdr:rowOff>66675</xdr:rowOff>
    </xdr:from>
    <xdr:to>
      <xdr:col>12</xdr:col>
      <xdr:colOff>19050</xdr:colOff>
      <xdr:row>119</xdr:row>
      <xdr:rowOff>142875</xdr:rowOff>
    </xdr:to>
    <xdr:sp>
      <xdr:nvSpPr>
        <xdr:cNvPr id="76" name="Polygon 75"/>
        <xdr:cNvSpPr>
          <a:spLocks/>
        </xdr:cNvSpPr>
      </xdr:nvSpPr>
      <xdr:spPr>
        <a:xfrm flipV="1">
          <a:off x="6715125" y="19335750"/>
          <a:ext cx="371475"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419100</xdr:colOff>
      <xdr:row>101</xdr:row>
      <xdr:rowOff>114300</xdr:rowOff>
    </xdr:from>
    <xdr:to>
      <xdr:col>12</xdr:col>
      <xdr:colOff>542925</xdr:colOff>
      <xdr:row>105</xdr:row>
      <xdr:rowOff>95250</xdr:rowOff>
    </xdr:to>
    <xdr:sp>
      <xdr:nvSpPr>
        <xdr:cNvPr id="77" name="Polygon 76"/>
        <xdr:cNvSpPr>
          <a:spLocks/>
        </xdr:cNvSpPr>
      </xdr:nvSpPr>
      <xdr:spPr>
        <a:xfrm>
          <a:off x="6267450" y="16468725"/>
          <a:ext cx="1343025" cy="628650"/>
        </a:xfrm>
        <a:custGeom>
          <a:pathLst>
            <a:path h="66" w="141">
              <a:moveTo>
                <a:pt x="141" y="0"/>
              </a:moveTo>
              <a:lnTo>
                <a:pt x="107" y="17"/>
              </a:lnTo>
              <a:lnTo>
                <a:pt x="84" y="28"/>
              </a:lnTo>
              <a:lnTo>
                <a:pt x="67" y="30"/>
              </a:lnTo>
              <a:lnTo>
                <a:pt x="45" y="37"/>
              </a:lnTo>
              <a:lnTo>
                <a:pt x="35" y="40"/>
              </a:lnTo>
              <a:lnTo>
                <a:pt x="24" y="48"/>
              </a:lnTo>
              <a:lnTo>
                <a:pt x="0" y="66"/>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542925</xdr:colOff>
      <xdr:row>101</xdr:row>
      <xdr:rowOff>47625</xdr:rowOff>
    </xdr:from>
    <xdr:to>
      <xdr:col>13</xdr:col>
      <xdr:colOff>552450</xdr:colOff>
      <xdr:row>102</xdr:row>
      <xdr:rowOff>114300</xdr:rowOff>
    </xdr:to>
    <xdr:sp>
      <xdr:nvSpPr>
        <xdr:cNvPr id="78" name="Polygon 77"/>
        <xdr:cNvSpPr>
          <a:spLocks/>
        </xdr:cNvSpPr>
      </xdr:nvSpPr>
      <xdr:spPr>
        <a:xfrm>
          <a:off x="7610475" y="16402050"/>
          <a:ext cx="619125" cy="228600"/>
        </a:xfrm>
        <a:custGeom>
          <a:pathLst>
            <a:path h="24" w="65">
              <a:moveTo>
                <a:pt x="0" y="7"/>
              </a:moveTo>
              <a:lnTo>
                <a:pt x="26" y="0"/>
              </a:lnTo>
              <a:lnTo>
                <a:pt x="39" y="0"/>
              </a:lnTo>
              <a:lnTo>
                <a:pt x="65" y="6"/>
              </a:lnTo>
              <a:lnTo>
                <a:pt x="57" y="2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247650</xdr:colOff>
      <xdr:row>107</xdr:row>
      <xdr:rowOff>57150</xdr:rowOff>
    </xdr:from>
    <xdr:to>
      <xdr:col>15</xdr:col>
      <xdr:colOff>495300</xdr:colOff>
      <xdr:row>109</xdr:row>
      <xdr:rowOff>66675</xdr:rowOff>
    </xdr:to>
    <xdr:sp>
      <xdr:nvSpPr>
        <xdr:cNvPr id="79" name="Polygon 78"/>
        <xdr:cNvSpPr>
          <a:spLocks/>
        </xdr:cNvSpPr>
      </xdr:nvSpPr>
      <xdr:spPr>
        <a:xfrm>
          <a:off x="7924800" y="17383125"/>
          <a:ext cx="1466850" cy="333375"/>
        </a:xfrm>
        <a:custGeom>
          <a:pathLst>
            <a:path h="35" w="154">
              <a:moveTo>
                <a:pt x="0" y="22"/>
              </a:moveTo>
              <a:lnTo>
                <a:pt x="90" y="32"/>
              </a:lnTo>
              <a:lnTo>
                <a:pt x="102" y="35"/>
              </a:lnTo>
              <a:lnTo>
                <a:pt x="130" y="19"/>
              </a:lnTo>
              <a:lnTo>
                <a:pt x="142" y="15"/>
              </a:lnTo>
              <a:lnTo>
                <a:pt x="150" y="16"/>
              </a:lnTo>
              <a:lnTo>
                <a:pt x="15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485775</xdr:colOff>
      <xdr:row>109</xdr:row>
      <xdr:rowOff>66675</xdr:rowOff>
    </xdr:from>
    <xdr:to>
      <xdr:col>16</xdr:col>
      <xdr:colOff>371475</xdr:colOff>
      <xdr:row>115</xdr:row>
      <xdr:rowOff>0</xdr:rowOff>
    </xdr:to>
    <xdr:sp>
      <xdr:nvSpPr>
        <xdr:cNvPr id="80" name="Polygon 79"/>
        <xdr:cNvSpPr>
          <a:spLocks/>
        </xdr:cNvSpPr>
      </xdr:nvSpPr>
      <xdr:spPr>
        <a:xfrm>
          <a:off x="8772525" y="17716500"/>
          <a:ext cx="1104900" cy="904875"/>
        </a:xfrm>
        <a:custGeom>
          <a:pathLst>
            <a:path h="95" w="116">
              <a:moveTo>
                <a:pt x="14" y="0"/>
              </a:moveTo>
              <a:cubicBezTo>
                <a:pt x="15" y="0"/>
                <a:pt x="15" y="0"/>
                <a:pt x="16" y="0"/>
              </a:cubicBezTo>
              <a:lnTo>
                <a:pt x="12" y="11"/>
              </a:lnTo>
              <a:lnTo>
                <a:pt x="18" y="20"/>
              </a:lnTo>
              <a:lnTo>
                <a:pt x="27" y="23"/>
              </a:lnTo>
              <a:lnTo>
                <a:pt x="34" y="38"/>
              </a:lnTo>
              <a:lnTo>
                <a:pt x="31" y="45"/>
              </a:lnTo>
              <a:lnTo>
                <a:pt x="29" y="63"/>
              </a:lnTo>
              <a:lnTo>
                <a:pt x="18" y="70"/>
              </a:lnTo>
              <a:lnTo>
                <a:pt x="6" y="90"/>
              </a:lnTo>
              <a:lnTo>
                <a:pt x="0" y="94"/>
              </a:lnTo>
              <a:lnTo>
                <a:pt x="16" y="95"/>
              </a:lnTo>
              <a:lnTo>
                <a:pt x="29" y="90"/>
              </a:lnTo>
              <a:lnTo>
                <a:pt x="43" y="90"/>
              </a:lnTo>
              <a:lnTo>
                <a:pt x="59" y="88"/>
              </a:lnTo>
              <a:lnTo>
                <a:pt x="68" y="83"/>
              </a:lnTo>
              <a:lnTo>
                <a:pt x="69" y="73"/>
              </a:lnTo>
              <a:lnTo>
                <a:pt x="65" y="58"/>
              </a:lnTo>
              <a:lnTo>
                <a:pt x="67" y="49"/>
              </a:lnTo>
              <a:lnTo>
                <a:pt x="74" y="40"/>
              </a:lnTo>
              <a:lnTo>
                <a:pt x="88" y="32"/>
              </a:lnTo>
              <a:lnTo>
                <a:pt x="99" y="29"/>
              </a:lnTo>
              <a:lnTo>
                <a:pt x="116" y="27"/>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219075</xdr:colOff>
      <xdr:row>113</xdr:row>
      <xdr:rowOff>123825</xdr:rowOff>
    </xdr:from>
    <xdr:to>
      <xdr:col>15</xdr:col>
      <xdr:colOff>533400</xdr:colOff>
      <xdr:row>133</xdr:row>
      <xdr:rowOff>47625</xdr:rowOff>
    </xdr:to>
    <xdr:sp>
      <xdr:nvSpPr>
        <xdr:cNvPr id="81" name="Polygon 80"/>
        <xdr:cNvSpPr>
          <a:spLocks/>
        </xdr:cNvSpPr>
      </xdr:nvSpPr>
      <xdr:spPr>
        <a:xfrm>
          <a:off x="7896225" y="18421350"/>
          <a:ext cx="1533525" cy="3162300"/>
        </a:xfrm>
        <a:custGeom>
          <a:pathLst>
            <a:path h="332" w="161">
              <a:moveTo>
                <a:pt x="0" y="0"/>
              </a:moveTo>
              <a:lnTo>
                <a:pt x="16" y="14"/>
              </a:lnTo>
              <a:lnTo>
                <a:pt x="24" y="14"/>
              </a:lnTo>
              <a:lnTo>
                <a:pt x="34" y="23"/>
              </a:lnTo>
              <a:lnTo>
                <a:pt x="49" y="42"/>
              </a:lnTo>
              <a:lnTo>
                <a:pt x="69" y="57"/>
              </a:lnTo>
              <a:lnTo>
                <a:pt x="83" y="64"/>
              </a:lnTo>
              <a:lnTo>
                <a:pt x="88" y="78"/>
              </a:lnTo>
              <a:lnTo>
                <a:pt x="94" y="103"/>
              </a:lnTo>
              <a:lnTo>
                <a:pt x="95" y="131"/>
              </a:lnTo>
              <a:lnTo>
                <a:pt x="95" y="151"/>
              </a:lnTo>
              <a:lnTo>
                <a:pt x="99" y="172"/>
              </a:lnTo>
              <a:lnTo>
                <a:pt x="104" y="181"/>
              </a:lnTo>
              <a:lnTo>
                <a:pt x="113" y="196"/>
              </a:lnTo>
              <a:lnTo>
                <a:pt x="125" y="217"/>
              </a:lnTo>
              <a:lnTo>
                <a:pt x="133" y="233"/>
              </a:lnTo>
              <a:lnTo>
                <a:pt x="140" y="248"/>
              </a:lnTo>
              <a:lnTo>
                <a:pt x="148" y="266"/>
              </a:lnTo>
              <a:lnTo>
                <a:pt x="154" y="281"/>
              </a:lnTo>
              <a:lnTo>
                <a:pt x="160" y="296"/>
              </a:lnTo>
              <a:lnTo>
                <a:pt x="160" y="311"/>
              </a:lnTo>
              <a:lnTo>
                <a:pt x="159" y="326"/>
              </a:lnTo>
              <a:lnTo>
                <a:pt x="161" y="332"/>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114</xdr:row>
      <xdr:rowOff>57150</xdr:rowOff>
    </xdr:from>
    <xdr:to>
      <xdr:col>14</xdr:col>
      <xdr:colOff>485775</xdr:colOff>
      <xdr:row>115</xdr:row>
      <xdr:rowOff>0</xdr:rowOff>
    </xdr:to>
    <xdr:sp>
      <xdr:nvSpPr>
        <xdr:cNvPr id="82" name="Polygon 81"/>
        <xdr:cNvSpPr>
          <a:spLocks/>
        </xdr:cNvSpPr>
      </xdr:nvSpPr>
      <xdr:spPr>
        <a:xfrm>
          <a:off x="8201025" y="18516600"/>
          <a:ext cx="571500" cy="104775"/>
        </a:xfrm>
        <a:custGeom>
          <a:pathLst>
            <a:path h="11" w="60">
              <a:moveTo>
                <a:pt x="60" y="11"/>
              </a:moveTo>
              <a:cubicBezTo>
                <a:pt x="59" y="11"/>
                <a:pt x="59" y="11"/>
                <a:pt x="58" y="11"/>
              </a:cubicBezTo>
              <a:lnTo>
                <a:pt x="36" y="5"/>
              </a:lnTo>
              <a:lnTo>
                <a:pt x="23" y="0"/>
              </a:lnTo>
              <a:lnTo>
                <a:pt x="13" y="2"/>
              </a:lnTo>
              <a:lnTo>
                <a:pt x="7" y="8"/>
              </a:lnTo>
              <a:lnTo>
                <a:pt x="2" y="11"/>
              </a:lnTo>
              <a:lnTo>
                <a:pt x="0" y="1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504825</xdr:colOff>
      <xdr:row>118</xdr:row>
      <xdr:rowOff>57150</xdr:rowOff>
    </xdr:from>
    <xdr:to>
      <xdr:col>17</xdr:col>
      <xdr:colOff>323850</xdr:colOff>
      <xdr:row>121</xdr:row>
      <xdr:rowOff>9525</xdr:rowOff>
    </xdr:to>
    <xdr:sp>
      <xdr:nvSpPr>
        <xdr:cNvPr id="83" name="Polygon 82"/>
        <xdr:cNvSpPr>
          <a:spLocks/>
        </xdr:cNvSpPr>
      </xdr:nvSpPr>
      <xdr:spPr>
        <a:xfrm>
          <a:off x="8791575" y="19164300"/>
          <a:ext cx="1647825" cy="438150"/>
        </a:xfrm>
        <a:custGeom>
          <a:pathLst>
            <a:path h="46" w="173">
              <a:moveTo>
                <a:pt x="173" y="23"/>
              </a:moveTo>
              <a:lnTo>
                <a:pt x="161" y="25"/>
              </a:lnTo>
              <a:lnTo>
                <a:pt x="156" y="28"/>
              </a:lnTo>
              <a:lnTo>
                <a:pt x="139" y="12"/>
              </a:lnTo>
              <a:lnTo>
                <a:pt x="118" y="7"/>
              </a:lnTo>
              <a:lnTo>
                <a:pt x="106" y="0"/>
              </a:lnTo>
              <a:lnTo>
                <a:pt x="96" y="0"/>
              </a:lnTo>
              <a:lnTo>
                <a:pt x="84" y="0"/>
              </a:lnTo>
              <a:lnTo>
                <a:pt x="68" y="8"/>
              </a:lnTo>
              <a:lnTo>
                <a:pt x="51" y="19"/>
              </a:lnTo>
              <a:lnTo>
                <a:pt x="39" y="28"/>
              </a:lnTo>
              <a:lnTo>
                <a:pt x="21" y="38"/>
              </a:lnTo>
              <a:lnTo>
                <a:pt x="8" y="46"/>
              </a:lnTo>
              <a:lnTo>
                <a:pt x="0" y="46"/>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542925</xdr:colOff>
      <xdr:row>122</xdr:row>
      <xdr:rowOff>28575</xdr:rowOff>
    </xdr:from>
    <xdr:to>
      <xdr:col>14</xdr:col>
      <xdr:colOff>514350</xdr:colOff>
      <xdr:row>133</xdr:row>
      <xdr:rowOff>47625</xdr:rowOff>
    </xdr:to>
    <xdr:sp>
      <xdr:nvSpPr>
        <xdr:cNvPr id="84" name="Polygon 83"/>
        <xdr:cNvSpPr>
          <a:spLocks/>
        </xdr:cNvSpPr>
      </xdr:nvSpPr>
      <xdr:spPr>
        <a:xfrm>
          <a:off x="8220075" y="19783425"/>
          <a:ext cx="581025" cy="1800225"/>
        </a:xfrm>
        <a:custGeom>
          <a:pathLst>
            <a:path h="189" w="61">
              <a:moveTo>
                <a:pt x="61" y="13"/>
              </a:moveTo>
              <a:lnTo>
                <a:pt x="51" y="14"/>
              </a:lnTo>
              <a:lnTo>
                <a:pt x="40" y="14"/>
              </a:lnTo>
              <a:lnTo>
                <a:pt x="23" y="0"/>
              </a:lnTo>
              <a:lnTo>
                <a:pt x="15" y="10"/>
              </a:lnTo>
              <a:lnTo>
                <a:pt x="4" y="13"/>
              </a:lnTo>
              <a:lnTo>
                <a:pt x="0" y="24"/>
              </a:lnTo>
              <a:lnTo>
                <a:pt x="0" y="38"/>
              </a:lnTo>
              <a:lnTo>
                <a:pt x="1" y="65"/>
              </a:lnTo>
              <a:lnTo>
                <a:pt x="6" y="91"/>
              </a:lnTo>
              <a:lnTo>
                <a:pt x="6" y="108"/>
              </a:lnTo>
              <a:lnTo>
                <a:pt x="9" y="143"/>
              </a:lnTo>
              <a:lnTo>
                <a:pt x="9" y="171"/>
              </a:lnTo>
              <a:lnTo>
                <a:pt x="11" y="189"/>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120</xdr:row>
      <xdr:rowOff>38100</xdr:rowOff>
    </xdr:from>
    <xdr:to>
      <xdr:col>13</xdr:col>
      <xdr:colOff>542925</xdr:colOff>
      <xdr:row>124</xdr:row>
      <xdr:rowOff>85725</xdr:rowOff>
    </xdr:to>
    <xdr:sp>
      <xdr:nvSpPr>
        <xdr:cNvPr id="85" name="Polygon 84"/>
        <xdr:cNvSpPr>
          <a:spLocks/>
        </xdr:cNvSpPr>
      </xdr:nvSpPr>
      <xdr:spPr>
        <a:xfrm>
          <a:off x="7686675" y="19469100"/>
          <a:ext cx="533400" cy="695325"/>
        </a:xfrm>
        <a:custGeom>
          <a:pathLst>
            <a:path h="73" w="56">
              <a:moveTo>
                <a:pt x="0" y="0"/>
              </a:moveTo>
              <a:lnTo>
                <a:pt x="17" y="59"/>
              </a:lnTo>
              <a:lnTo>
                <a:pt x="26" y="68"/>
              </a:lnTo>
              <a:lnTo>
                <a:pt x="38" y="73"/>
              </a:lnTo>
              <a:lnTo>
                <a:pt x="56" y="7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476250</xdr:colOff>
      <xdr:row>111</xdr:row>
      <xdr:rowOff>38100</xdr:rowOff>
    </xdr:from>
    <xdr:to>
      <xdr:col>12</xdr:col>
      <xdr:colOff>571500</xdr:colOff>
      <xdr:row>114</xdr:row>
      <xdr:rowOff>123825</xdr:rowOff>
    </xdr:to>
    <xdr:sp>
      <xdr:nvSpPr>
        <xdr:cNvPr id="86" name="Polygon 85"/>
        <xdr:cNvSpPr>
          <a:spLocks/>
        </xdr:cNvSpPr>
      </xdr:nvSpPr>
      <xdr:spPr>
        <a:xfrm>
          <a:off x="6324600" y="18011775"/>
          <a:ext cx="1314450" cy="571500"/>
        </a:xfrm>
        <a:custGeom>
          <a:pathLst>
            <a:path h="60" w="138">
              <a:moveTo>
                <a:pt x="0" y="14"/>
              </a:moveTo>
              <a:lnTo>
                <a:pt x="12" y="15"/>
              </a:lnTo>
              <a:lnTo>
                <a:pt x="30" y="16"/>
              </a:lnTo>
              <a:lnTo>
                <a:pt x="37" y="14"/>
              </a:lnTo>
              <a:lnTo>
                <a:pt x="55" y="0"/>
              </a:lnTo>
              <a:lnTo>
                <a:pt x="61" y="5"/>
              </a:lnTo>
              <a:lnTo>
                <a:pt x="67" y="17"/>
              </a:lnTo>
              <a:lnTo>
                <a:pt x="78" y="25"/>
              </a:lnTo>
              <a:lnTo>
                <a:pt x="88" y="25"/>
              </a:lnTo>
              <a:lnTo>
                <a:pt x="97" y="29"/>
              </a:lnTo>
              <a:lnTo>
                <a:pt x="102" y="40"/>
              </a:lnTo>
              <a:lnTo>
                <a:pt x="106" y="49"/>
              </a:lnTo>
              <a:lnTo>
                <a:pt x="117" y="48"/>
              </a:lnTo>
              <a:lnTo>
                <a:pt x="126" y="48"/>
              </a:lnTo>
              <a:lnTo>
                <a:pt x="131" y="50"/>
              </a:lnTo>
              <a:lnTo>
                <a:pt x="135" y="59"/>
              </a:lnTo>
              <a:lnTo>
                <a:pt x="138" y="6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295275</xdr:colOff>
      <xdr:row>121</xdr:row>
      <xdr:rowOff>95250</xdr:rowOff>
    </xdr:from>
    <xdr:to>
      <xdr:col>17</xdr:col>
      <xdr:colOff>504825</xdr:colOff>
      <xdr:row>127</xdr:row>
      <xdr:rowOff>114300</xdr:rowOff>
    </xdr:to>
    <xdr:sp>
      <xdr:nvSpPr>
        <xdr:cNvPr id="87" name="Polygon 86"/>
        <xdr:cNvSpPr>
          <a:spLocks/>
        </xdr:cNvSpPr>
      </xdr:nvSpPr>
      <xdr:spPr>
        <a:xfrm>
          <a:off x="9191625" y="19688175"/>
          <a:ext cx="1428750" cy="990600"/>
        </a:xfrm>
        <a:custGeom>
          <a:pathLst>
            <a:path h="104" w="150">
              <a:moveTo>
                <a:pt x="150" y="0"/>
              </a:moveTo>
              <a:cubicBezTo>
                <a:pt x="147" y="1"/>
                <a:pt x="141" y="4"/>
                <a:pt x="141" y="4"/>
              </a:cubicBezTo>
              <a:lnTo>
                <a:pt x="136" y="16"/>
              </a:lnTo>
              <a:lnTo>
                <a:pt x="91" y="66"/>
              </a:lnTo>
              <a:lnTo>
                <a:pt x="69" y="27"/>
              </a:lnTo>
              <a:lnTo>
                <a:pt x="59" y="22"/>
              </a:lnTo>
              <a:lnTo>
                <a:pt x="46" y="22"/>
              </a:lnTo>
              <a:lnTo>
                <a:pt x="41" y="26"/>
              </a:lnTo>
              <a:lnTo>
                <a:pt x="31" y="36"/>
              </a:lnTo>
              <a:lnTo>
                <a:pt x="30" y="45"/>
              </a:lnTo>
              <a:lnTo>
                <a:pt x="21" y="64"/>
              </a:lnTo>
              <a:lnTo>
                <a:pt x="14" y="75"/>
              </a:lnTo>
              <a:lnTo>
                <a:pt x="6" y="85"/>
              </a:lnTo>
              <a:lnTo>
                <a:pt x="0" y="10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161925</xdr:colOff>
      <xdr:row>123</xdr:row>
      <xdr:rowOff>104775</xdr:rowOff>
    </xdr:from>
    <xdr:to>
      <xdr:col>13</xdr:col>
      <xdr:colOff>171450</xdr:colOff>
      <xdr:row>125</xdr:row>
      <xdr:rowOff>152400</xdr:rowOff>
    </xdr:to>
    <xdr:sp>
      <xdr:nvSpPr>
        <xdr:cNvPr id="88" name="Polygon 87"/>
        <xdr:cNvSpPr>
          <a:spLocks/>
        </xdr:cNvSpPr>
      </xdr:nvSpPr>
      <xdr:spPr>
        <a:xfrm>
          <a:off x="6619875" y="20021550"/>
          <a:ext cx="1228725" cy="371475"/>
        </a:xfrm>
        <a:custGeom>
          <a:pathLst>
            <a:path h="39" w="129">
              <a:moveTo>
                <a:pt x="0" y="29"/>
              </a:moveTo>
              <a:lnTo>
                <a:pt x="26" y="38"/>
              </a:lnTo>
              <a:lnTo>
                <a:pt x="37" y="38"/>
              </a:lnTo>
              <a:lnTo>
                <a:pt x="49" y="39"/>
              </a:lnTo>
              <a:lnTo>
                <a:pt x="61" y="27"/>
              </a:lnTo>
              <a:lnTo>
                <a:pt x="72" y="17"/>
              </a:lnTo>
              <a:lnTo>
                <a:pt x="85" y="9"/>
              </a:lnTo>
              <a:lnTo>
                <a:pt x="100" y="7"/>
              </a:lnTo>
              <a:lnTo>
                <a:pt x="107" y="5"/>
              </a:lnTo>
              <a:lnTo>
                <a:pt x="12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476250</xdr:colOff>
      <xdr:row>125</xdr:row>
      <xdr:rowOff>142875</xdr:rowOff>
    </xdr:from>
    <xdr:to>
      <xdr:col>13</xdr:col>
      <xdr:colOff>600075</xdr:colOff>
      <xdr:row>131</xdr:row>
      <xdr:rowOff>28575</xdr:rowOff>
    </xdr:to>
    <xdr:sp>
      <xdr:nvSpPr>
        <xdr:cNvPr id="89" name="Polygon 88"/>
        <xdr:cNvSpPr>
          <a:spLocks/>
        </xdr:cNvSpPr>
      </xdr:nvSpPr>
      <xdr:spPr>
        <a:xfrm>
          <a:off x="6934200" y="20383500"/>
          <a:ext cx="1343025" cy="857250"/>
        </a:xfrm>
        <a:custGeom>
          <a:pathLst>
            <a:path h="90" w="141">
              <a:moveTo>
                <a:pt x="141" y="37"/>
              </a:moveTo>
              <a:lnTo>
                <a:pt x="130" y="38"/>
              </a:lnTo>
              <a:lnTo>
                <a:pt x="122" y="40"/>
              </a:lnTo>
              <a:lnTo>
                <a:pt x="115" y="47"/>
              </a:lnTo>
              <a:lnTo>
                <a:pt x="105" y="51"/>
              </a:lnTo>
              <a:lnTo>
                <a:pt x="96" y="51"/>
              </a:lnTo>
              <a:lnTo>
                <a:pt x="85" y="58"/>
              </a:lnTo>
              <a:lnTo>
                <a:pt x="80" y="65"/>
              </a:lnTo>
              <a:lnTo>
                <a:pt x="81" y="78"/>
              </a:lnTo>
              <a:lnTo>
                <a:pt x="78" y="80"/>
              </a:lnTo>
              <a:lnTo>
                <a:pt x="71" y="82"/>
              </a:lnTo>
              <a:lnTo>
                <a:pt x="55" y="90"/>
              </a:lnTo>
              <a:lnTo>
                <a:pt x="41" y="71"/>
              </a:lnTo>
              <a:lnTo>
                <a:pt x="35" y="57"/>
              </a:lnTo>
              <a:lnTo>
                <a:pt x="22" y="41"/>
              </a:lnTo>
              <a:lnTo>
                <a:pt x="6" y="17"/>
              </a:lnTo>
              <a:lnTo>
                <a:pt x="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400050</xdr:colOff>
      <xdr:row>131</xdr:row>
      <xdr:rowOff>28575</xdr:rowOff>
    </xdr:from>
    <xdr:to>
      <xdr:col>14</xdr:col>
      <xdr:colOff>47625</xdr:colOff>
      <xdr:row>135</xdr:row>
      <xdr:rowOff>19050</xdr:rowOff>
    </xdr:to>
    <xdr:sp>
      <xdr:nvSpPr>
        <xdr:cNvPr id="90" name="Polygon 89"/>
        <xdr:cNvSpPr>
          <a:spLocks/>
        </xdr:cNvSpPr>
      </xdr:nvSpPr>
      <xdr:spPr>
        <a:xfrm>
          <a:off x="7467600" y="21240750"/>
          <a:ext cx="866775" cy="638175"/>
        </a:xfrm>
        <a:custGeom>
          <a:pathLst>
            <a:path h="67" w="91">
              <a:moveTo>
                <a:pt x="0" y="0"/>
              </a:moveTo>
              <a:lnTo>
                <a:pt x="3" y="16"/>
              </a:lnTo>
              <a:lnTo>
                <a:pt x="6" y="31"/>
              </a:lnTo>
              <a:lnTo>
                <a:pt x="6" y="40"/>
              </a:lnTo>
              <a:lnTo>
                <a:pt x="2" y="51"/>
              </a:lnTo>
              <a:lnTo>
                <a:pt x="2" y="58"/>
              </a:lnTo>
              <a:lnTo>
                <a:pt x="7" y="66"/>
              </a:lnTo>
              <a:lnTo>
                <a:pt x="20" y="67"/>
              </a:lnTo>
              <a:lnTo>
                <a:pt x="27" y="62"/>
              </a:lnTo>
              <a:lnTo>
                <a:pt x="43" y="63"/>
              </a:lnTo>
              <a:lnTo>
                <a:pt x="57" y="67"/>
              </a:lnTo>
              <a:lnTo>
                <a:pt x="78" y="64"/>
              </a:lnTo>
              <a:lnTo>
                <a:pt x="89" y="61"/>
              </a:lnTo>
              <a:lnTo>
                <a:pt x="91"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28575</xdr:colOff>
      <xdr:row>125</xdr:row>
      <xdr:rowOff>95250</xdr:rowOff>
    </xdr:from>
    <xdr:to>
      <xdr:col>17</xdr:col>
      <xdr:colOff>352425</xdr:colOff>
      <xdr:row>138</xdr:row>
      <xdr:rowOff>66675</xdr:rowOff>
    </xdr:to>
    <xdr:sp>
      <xdr:nvSpPr>
        <xdr:cNvPr id="91" name="Polygon 90"/>
        <xdr:cNvSpPr>
          <a:spLocks/>
        </xdr:cNvSpPr>
      </xdr:nvSpPr>
      <xdr:spPr>
        <a:xfrm>
          <a:off x="8315325" y="20335875"/>
          <a:ext cx="2152650" cy="2076450"/>
        </a:xfrm>
        <a:custGeom>
          <a:pathLst>
            <a:path h="218" w="226">
              <a:moveTo>
                <a:pt x="0" y="154"/>
              </a:moveTo>
              <a:lnTo>
                <a:pt x="23" y="158"/>
              </a:lnTo>
              <a:lnTo>
                <a:pt x="44" y="167"/>
              </a:lnTo>
              <a:lnTo>
                <a:pt x="52" y="178"/>
              </a:lnTo>
              <a:lnTo>
                <a:pt x="66" y="186"/>
              </a:lnTo>
              <a:lnTo>
                <a:pt x="77" y="195"/>
              </a:lnTo>
              <a:lnTo>
                <a:pt x="88" y="213"/>
              </a:lnTo>
              <a:lnTo>
                <a:pt x="98" y="218"/>
              </a:lnTo>
              <a:lnTo>
                <a:pt x="111" y="214"/>
              </a:lnTo>
              <a:lnTo>
                <a:pt x="127" y="212"/>
              </a:lnTo>
              <a:lnTo>
                <a:pt x="144" y="210"/>
              </a:lnTo>
              <a:lnTo>
                <a:pt x="226" y="184"/>
              </a:lnTo>
              <a:lnTo>
                <a:pt x="183"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9525</xdr:colOff>
      <xdr:row>130</xdr:row>
      <xdr:rowOff>19050</xdr:rowOff>
    </xdr:from>
    <xdr:to>
      <xdr:col>15</xdr:col>
      <xdr:colOff>457200</xdr:colOff>
      <xdr:row>132</xdr:row>
      <xdr:rowOff>19050</xdr:rowOff>
    </xdr:to>
    <xdr:sp>
      <xdr:nvSpPr>
        <xdr:cNvPr id="92" name="Polygon 91"/>
        <xdr:cNvSpPr>
          <a:spLocks/>
        </xdr:cNvSpPr>
      </xdr:nvSpPr>
      <xdr:spPr>
        <a:xfrm>
          <a:off x="8296275" y="21069300"/>
          <a:ext cx="1057275" cy="323850"/>
        </a:xfrm>
        <a:custGeom>
          <a:pathLst>
            <a:path h="34" w="111">
              <a:moveTo>
                <a:pt x="0" y="34"/>
              </a:moveTo>
              <a:lnTo>
                <a:pt x="25" y="32"/>
              </a:lnTo>
              <a:lnTo>
                <a:pt x="39" y="32"/>
              </a:lnTo>
              <a:lnTo>
                <a:pt x="55" y="24"/>
              </a:lnTo>
              <a:lnTo>
                <a:pt x="78" y="17"/>
              </a:lnTo>
              <a:lnTo>
                <a:pt x="100" y="4"/>
              </a:lnTo>
              <a:lnTo>
                <a:pt x="11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533400</xdr:colOff>
      <xdr:row>133</xdr:row>
      <xdr:rowOff>57150</xdr:rowOff>
    </xdr:from>
    <xdr:to>
      <xdr:col>16</xdr:col>
      <xdr:colOff>400050</xdr:colOff>
      <xdr:row>137</xdr:row>
      <xdr:rowOff>66675</xdr:rowOff>
    </xdr:to>
    <xdr:sp>
      <xdr:nvSpPr>
        <xdr:cNvPr id="93" name="Polygon 92"/>
        <xdr:cNvSpPr>
          <a:spLocks/>
        </xdr:cNvSpPr>
      </xdr:nvSpPr>
      <xdr:spPr>
        <a:xfrm>
          <a:off x="9429750" y="21593175"/>
          <a:ext cx="476250" cy="657225"/>
        </a:xfrm>
        <a:custGeom>
          <a:pathLst>
            <a:path h="69" w="50">
              <a:moveTo>
                <a:pt x="0" y="0"/>
              </a:moveTo>
              <a:lnTo>
                <a:pt x="12" y="18"/>
              </a:lnTo>
              <a:lnTo>
                <a:pt x="24" y="24"/>
              </a:lnTo>
              <a:lnTo>
                <a:pt x="32" y="33"/>
              </a:lnTo>
              <a:lnTo>
                <a:pt x="42" y="40"/>
              </a:lnTo>
              <a:lnTo>
                <a:pt x="46" y="50"/>
              </a:lnTo>
              <a:lnTo>
                <a:pt x="50" y="64"/>
              </a:lnTo>
              <a:lnTo>
                <a:pt x="50" y="69"/>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130</xdr:row>
      <xdr:rowOff>95250</xdr:rowOff>
    </xdr:from>
    <xdr:to>
      <xdr:col>19</xdr:col>
      <xdr:colOff>533400</xdr:colOff>
      <xdr:row>157</xdr:row>
      <xdr:rowOff>47625</xdr:rowOff>
    </xdr:to>
    <xdr:sp>
      <xdr:nvSpPr>
        <xdr:cNvPr id="94" name="Polygon 93"/>
        <xdr:cNvSpPr>
          <a:spLocks/>
        </xdr:cNvSpPr>
      </xdr:nvSpPr>
      <xdr:spPr>
        <a:xfrm>
          <a:off x="5857875" y="21145500"/>
          <a:ext cx="6010275" cy="4324350"/>
        </a:xfrm>
        <a:custGeom>
          <a:pathLst>
            <a:path h="454" w="631">
              <a:moveTo>
                <a:pt x="0" y="9"/>
              </a:moveTo>
              <a:cubicBezTo>
                <a:pt x="1" y="9"/>
                <a:pt x="3" y="9"/>
                <a:pt x="4" y="9"/>
              </a:cubicBezTo>
              <a:lnTo>
                <a:pt x="14" y="1"/>
              </a:lnTo>
              <a:lnTo>
                <a:pt x="26" y="0"/>
              </a:lnTo>
              <a:lnTo>
                <a:pt x="39" y="9"/>
              </a:lnTo>
              <a:lnTo>
                <a:pt x="51" y="17"/>
              </a:lnTo>
              <a:lnTo>
                <a:pt x="56" y="25"/>
              </a:lnTo>
              <a:lnTo>
                <a:pt x="60" y="32"/>
              </a:lnTo>
              <a:lnTo>
                <a:pt x="74" y="41"/>
              </a:lnTo>
              <a:lnTo>
                <a:pt x="85" y="59"/>
              </a:lnTo>
              <a:lnTo>
                <a:pt x="94" y="71"/>
              </a:lnTo>
              <a:lnTo>
                <a:pt x="105" y="79"/>
              </a:lnTo>
              <a:lnTo>
                <a:pt x="119" y="86"/>
              </a:lnTo>
              <a:lnTo>
                <a:pt x="132" y="89"/>
              </a:lnTo>
              <a:lnTo>
                <a:pt x="149" y="99"/>
              </a:lnTo>
              <a:lnTo>
                <a:pt x="157" y="111"/>
              </a:lnTo>
              <a:lnTo>
                <a:pt x="166" y="124"/>
              </a:lnTo>
              <a:lnTo>
                <a:pt x="176" y="129"/>
              </a:lnTo>
              <a:lnTo>
                <a:pt x="194" y="126"/>
              </a:lnTo>
              <a:lnTo>
                <a:pt x="212" y="123"/>
              </a:lnTo>
              <a:lnTo>
                <a:pt x="229" y="123"/>
              </a:lnTo>
              <a:lnTo>
                <a:pt x="250" y="129"/>
              </a:lnTo>
              <a:lnTo>
                <a:pt x="276" y="140"/>
              </a:lnTo>
              <a:lnTo>
                <a:pt x="295" y="154"/>
              </a:lnTo>
              <a:lnTo>
                <a:pt x="307" y="161"/>
              </a:lnTo>
              <a:lnTo>
                <a:pt x="316" y="179"/>
              </a:lnTo>
              <a:lnTo>
                <a:pt x="326" y="207"/>
              </a:lnTo>
              <a:lnTo>
                <a:pt x="385" y="246"/>
              </a:lnTo>
              <a:lnTo>
                <a:pt x="389" y="229"/>
              </a:lnTo>
              <a:lnTo>
                <a:pt x="394" y="215"/>
              </a:lnTo>
              <a:lnTo>
                <a:pt x="407" y="204"/>
              </a:lnTo>
              <a:lnTo>
                <a:pt x="417" y="191"/>
              </a:lnTo>
              <a:lnTo>
                <a:pt x="427" y="181"/>
              </a:lnTo>
              <a:lnTo>
                <a:pt x="450" y="187"/>
              </a:lnTo>
              <a:lnTo>
                <a:pt x="456" y="201"/>
              </a:lnTo>
              <a:lnTo>
                <a:pt x="475" y="234"/>
              </a:lnTo>
              <a:lnTo>
                <a:pt x="485" y="250"/>
              </a:lnTo>
              <a:lnTo>
                <a:pt x="487" y="256"/>
              </a:lnTo>
              <a:lnTo>
                <a:pt x="502" y="254"/>
              </a:lnTo>
              <a:lnTo>
                <a:pt x="512" y="251"/>
              </a:lnTo>
              <a:lnTo>
                <a:pt x="516" y="260"/>
              </a:lnTo>
              <a:lnTo>
                <a:pt x="523" y="272"/>
              </a:lnTo>
              <a:lnTo>
                <a:pt x="546" y="295"/>
              </a:lnTo>
              <a:lnTo>
                <a:pt x="577" y="288"/>
              </a:lnTo>
              <a:lnTo>
                <a:pt x="587" y="295"/>
              </a:lnTo>
              <a:lnTo>
                <a:pt x="602" y="314"/>
              </a:lnTo>
              <a:lnTo>
                <a:pt x="614" y="313"/>
              </a:lnTo>
              <a:lnTo>
                <a:pt x="631" y="312"/>
              </a:lnTo>
              <a:lnTo>
                <a:pt x="624" y="330"/>
              </a:lnTo>
              <a:lnTo>
                <a:pt x="624" y="357"/>
              </a:lnTo>
              <a:lnTo>
                <a:pt x="624" y="391"/>
              </a:lnTo>
              <a:lnTo>
                <a:pt x="625" y="412"/>
              </a:lnTo>
              <a:lnTo>
                <a:pt x="621" y="427"/>
              </a:lnTo>
              <a:lnTo>
                <a:pt x="616" y="447"/>
              </a:lnTo>
              <a:lnTo>
                <a:pt x="613" y="45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219075</xdr:colOff>
      <xdr:row>149</xdr:row>
      <xdr:rowOff>9525</xdr:rowOff>
    </xdr:from>
    <xdr:to>
      <xdr:col>19</xdr:col>
      <xdr:colOff>285750</xdr:colOff>
      <xdr:row>158</xdr:row>
      <xdr:rowOff>104775</xdr:rowOff>
    </xdr:to>
    <xdr:sp>
      <xdr:nvSpPr>
        <xdr:cNvPr id="95" name="Polygon 94"/>
        <xdr:cNvSpPr>
          <a:spLocks/>
        </xdr:cNvSpPr>
      </xdr:nvSpPr>
      <xdr:spPr>
        <a:xfrm>
          <a:off x="7286625" y="24136350"/>
          <a:ext cx="4333875" cy="1552575"/>
        </a:xfrm>
        <a:custGeom>
          <a:pathLst>
            <a:path h="163" w="455">
              <a:moveTo>
                <a:pt x="0" y="163"/>
              </a:moveTo>
              <a:lnTo>
                <a:pt x="17" y="157"/>
              </a:lnTo>
              <a:lnTo>
                <a:pt x="39" y="155"/>
              </a:lnTo>
              <a:lnTo>
                <a:pt x="52" y="159"/>
              </a:lnTo>
              <a:lnTo>
                <a:pt x="72" y="161"/>
              </a:lnTo>
              <a:lnTo>
                <a:pt x="89" y="159"/>
              </a:lnTo>
              <a:lnTo>
                <a:pt x="101" y="152"/>
              </a:lnTo>
              <a:lnTo>
                <a:pt x="120" y="144"/>
              </a:lnTo>
              <a:lnTo>
                <a:pt x="146" y="140"/>
              </a:lnTo>
              <a:lnTo>
                <a:pt x="166" y="138"/>
              </a:lnTo>
              <a:lnTo>
                <a:pt x="186" y="137"/>
              </a:lnTo>
              <a:lnTo>
                <a:pt x="207" y="130"/>
              </a:lnTo>
              <a:lnTo>
                <a:pt x="231" y="118"/>
              </a:lnTo>
              <a:lnTo>
                <a:pt x="247" y="107"/>
              </a:lnTo>
              <a:lnTo>
                <a:pt x="274" y="88"/>
              </a:lnTo>
              <a:lnTo>
                <a:pt x="295" y="73"/>
              </a:lnTo>
              <a:lnTo>
                <a:pt x="309" y="68"/>
              </a:lnTo>
              <a:lnTo>
                <a:pt x="326" y="64"/>
              </a:lnTo>
              <a:lnTo>
                <a:pt x="345" y="64"/>
              </a:lnTo>
              <a:lnTo>
                <a:pt x="364" y="60"/>
              </a:lnTo>
              <a:lnTo>
                <a:pt x="385" y="52"/>
              </a:lnTo>
              <a:lnTo>
                <a:pt x="401" y="40"/>
              </a:lnTo>
              <a:lnTo>
                <a:pt x="455"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409575</xdr:colOff>
      <xdr:row>138</xdr:row>
      <xdr:rowOff>28575</xdr:rowOff>
    </xdr:from>
    <xdr:to>
      <xdr:col>15</xdr:col>
      <xdr:colOff>304800</xdr:colOff>
      <xdr:row>154</xdr:row>
      <xdr:rowOff>47625</xdr:rowOff>
    </xdr:to>
    <xdr:sp>
      <xdr:nvSpPr>
        <xdr:cNvPr id="96" name="Polygon 95"/>
        <xdr:cNvSpPr>
          <a:spLocks/>
        </xdr:cNvSpPr>
      </xdr:nvSpPr>
      <xdr:spPr>
        <a:xfrm>
          <a:off x="6867525" y="22374225"/>
          <a:ext cx="2333625" cy="2609850"/>
        </a:xfrm>
        <a:custGeom>
          <a:pathLst>
            <a:path h="274" w="245">
              <a:moveTo>
                <a:pt x="233" y="85"/>
              </a:moveTo>
              <a:lnTo>
                <a:pt x="234" y="106"/>
              </a:lnTo>
              <a:lnTo>
                <a:pt x="234" y="116"/>
              </a:lnTo>
              <a:lnTo>
                <a:pt x="240" y="141"/>
              </a:lnTo>
              <a:lnTo>
                <a:pt x="245" y="160"/>
              </a:lnTo>
              <a:lnTo>
                <a:pt x="239" y="171"/>
              </a:lnTo>
              <a:lnTo>
                <a:pt x="233" y="184"/>
              </a:lnTo>
              <a:lnTo>
                <a:pt x="224" y="193"/>
              </a:lnTo>
              <a:lnTo>
                <a:pt x="213" y="200"/>
              </a:lnTo>
              <a:lnTo>
                <a:pt x="200" y="200"/>
              </a:lnTo>
              <a:lnTo>
                <a:pt x="180" y="203"/>
              </a:lnTo>
              <a:lnTo>
                <a:pt x="168" y="199"/>
              </a:lnTo>
              <a:lnTo>
                <a:pt x="152" y="199"/>
              </a:lnTo>
              <a:lnTo>
                <a:pt x="132" y="204"/>
              </a:lnTo>
              <a:lnTo>
                <a:pt x="118" y="210"/>
              </a:lnTo>
              <a:lnTo>
                <a:pt x="107" y="223"/>
              </a:lnTo>
              <a:lnTo>
                <a:pt x="97" y="238"/>
              </a:lnTo>
              <a:lnTo>
                <a:pt x="83" y="251"/>
              </a:lnTo>
              <a:lnTo>
                <a:pt x="67" y="260"/>
              </a:lnTo>
              <a:lnTo>
                <a:pt x="49" y="265"/>
              </a:lnTo>
              <a:lnTo>
                <a:pt x="35" y="269"/>
              </a:lnTo>
              <a:lnTo>
                <a:pt x="23" y="274"/>
              </a:lnTo>
              <a:lnTo>
                <a:pt x="13" y="259"/>
              </a:lnTo>
              <a:lnTo>
                <a:pt x="5" y="234"/>
              </a:lnTo>
              <a:lnTo>
                <a:pt x="7" y="217"/>
              </a:lnTo>
              <a:lnTo>
                <a:pt x="10" y="198"/>
              </a:lnTo>
              <a:lnTo>
                <a:pt x="18" y="183"/>
              </a:lnTo>
              <a:lnTo>
                <a:pt x="19" y="164"/>
              </a:lnTo>
              <a:lnTo>
                <a:pt x="15" y="144"/>
              </a:lnTo>
              <a:lnTo>
                <a:pt x="9" y="128"/>
              </a:lnTo>
              <a:lnTo>
                <a:pt x="0" y="112"/>
              </a:lnTo>
              <a:lnTo>
                <a:pt x="0" y="108"/>
              </a:lnTo>
              <a:lnTo>
                <a:pt x="24" y="98"/>
              </a:lnTo>
              <a:lnTo>
                <a:pt x="36" y="84"/>
              </a:lnTo>
              <a:lnTo>
                <a:pt x="53" y="69"/>
              </a:lnTo>
              <a:lnTo>
                <a:pt x="68" y="58"/>
              </a:lnTo>
              <a:lnTo>
                <a:pt x="89" y="49"/>
              </a:lnTo>
              <a:lnTo>
                <a:pt x="104" y="43"/>
              </a:lnTo>
              <a:lnTo>
                <a:pt x="120" y="34"/>
              </a:lnTo>
              <a:lnTo>
                <a:pt x="131" y="20"/>
              </a:lnTo>
              <a:lnTo>
                <a:pt x="143"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266700</xdr:colOff>
      <xdr:row>145</xdr:row>
      <xdr:rowOff>104775</xdr:rowOff>
    </xdr:from>
    <xdr:to>
      <xdr:col>19</xdr:col>
      <xdr:colOff>342900</xdr:colOff>
      <xdr:row>159</xdr:row>
      <xdr:rowOff>57150</xdr:rowOff>
    </xdr:to>
    <xdr:sp>
      <xdr:nvSpPr>
        <xdr:cNvPr id="97" name="Polygon 96"/>
        <xdr:cNvSpPr>
          <a:spLocks/>
        </xdr:cNvSpPr>
      </xdr:nvSpPr>
      <xdr:spPr>
        <a:xfrm>
          <a:off x="10382250" y="23583900"/>
          <a:ext cx="1295400" cy="2219325"/>
        </a:xfrm>
        <a:custGeom>
          <a:pathLst>
            <a:path h="233" w="136">
              <a:moveTo>
                <a:pt x="13" y="0"/>
              </a:moveTo>
              <a:lnTo>
                <a:pt x="15" y="18"/>
              </a:lnTo>
              <a:lnTo>
                <a:pt x="15" y="45"/>
              </a:lnTo>
              <a:lnTo>
                <a:pt x="15" y="49"/>
              </a:lnTo>
              <a:lnTo>
                <a:pt x="3" y="49"/>
              </a:lnTo>
              <a:lnTo>
                <a:pt x="0" y="56"/>
              </a:lnTo>
              <a:lnTo>
                <a:pt x="8" y="65"/>
              </a:lnTo>
              <a:lnTo>
                <a:pt x="10" y="79"/>
              </a:lnTo>
              <a:lnTo>
                <a:pt x="10" y="90"/>
              </a:lnTo>
              <a:lnTo>
                <a:pt x="16" y="94"/>
              </a:lnTo>
              <a:lnTo>
                <a:pt x="26" y="94"/>
              </a:lnTo>
              <a:lnTo>
                <a:pt x="34" y="93"/>
              </a:lnTo>
              <a:lnTo>
                <a:pt x="40" y="103"/>
              </a:lnTo>
              <a:lnTo>
                <a:pt x="44" y="116"/>
              </a:lnTo>
              <a:lnTo>
                <a:pt x="50" y="134"/>
              </a:lnTo>
              <a:lnTo>
                <a:pt x="50" y="150"/>
              </a:lnTo>
              <a:lnTo>
                <a:pt x="40" y="163"/>
              </a:lnTo>
              <a:lnTo>
                <a:pt x="32" y="169"/>
              </a:lnTo>
              <a:lnTo>
                <a:pt x="28" y="175"/>
              </a:lnTo>
              <a:lnTo>
                <a:pt x="34" y="178"/>
              </a:lnTo>
              <a:lnTo>
                <a:pt x="45" y="178"/>
              </a:lnTo>
              <a:lnTo>
                <a:pt x="56" y="179"/>
              </a:lnTo>
              <a:lnTo>
                <a:pt x="66" y="193"/>
              </a:lnTo>
              <a:lnTo>
                <a:pt x="70" y="208"/>
              </a:lnTo>
              <a:lnTo>
                <a:pt x="73" y="211"/>
              </a:lnTo>
              <a:lnTo>
                <a:pt x="83" y="215"/>
              </a:lnTo>
              <a:lnTo>
                <a:pt x="89" y="218"/>
              </a:lnTo>
              <a:lnTo>
                <a:pt x="98" y="220"/>
              </a:lnTo>
              <a:lnTo>
                <a:pt x="103" y="225"/>
              </a:lnTo>
              <a:lnTo>
                <a:pt x="108" y="229"/>
              </a:lnTo>
              <a:lnTo>
                <a:pt x="114" y="233"/>
              </a:lnTo>
              <a:lnTo>
                <a:pt x="129" y="215"/>
              </a:lnTo>
              <a:lnTo>
                <a:pt x="134" y="203"/>
              </a:lnTo>
              <a:lnTo>
                <a:pt x="136" y="199"/>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295275</xdr:colOff>
      <xdr:row>147</xdr:row>
      <xdr:rowOff>104775</xdr:rowOff>
    </xdr:from>
    <xdr:to>
      <xdr:col>19</xdr:col>
      <xdr:colOff>133350</xdr:colOff>
      <xdr:row>162</xdr:row>
      <xdr:rowOff>104775</xdr:rowOff>
    </xdr:to>
    <xdr:sp>
      <xdr:nvSpPr>
        <xdr:cNvPr id="98" name="Polygon 97"/>
        <xdr:cNvSpPr>
          <a:spLocks/>
        </xdr:cNvSpPr>
      </xdr:nvSpPr>
      <xdr:spPr>
        <a:xfrm>
          <a:off x="9191625" y="23907750"/>
          <a:ext cx="2276475" cy="2428875"/>
        </a:xfrm>
        <a:custGeom>
          <a:pathLst>
            <a:path h="255" w="239">
              <a:moveTo>
                <a:pt x="0" y="0"/>
              </a:moveTo>
              <a:lnTo>
                <a:pt x="14" y="15"/>
              </a:lnTo>
              <a:lnTo>
                <a:pt x="33" y="22"/>
              </a:lnTo>
              <a:lnTo>
                <a:pt x="53" y="30"/>
              </a:lnTo>
              <a:lnTo>
                <a:pt x="66" y="40"/>
              </a:lnTo>
              <a:lnTo>
                <a:pt x="75" y="49"/>
              </a:lnTo>
              <a:lnTo>
                <a:pt x="89" y="56"/>
              </a:lnTo>
              <a:lnTo>
                <a:pt x="94" y="59"/>
              </a:lnTo>
              <a:lnTo>
                <a:pt x="83" y="67"/>
              </a:lnTo>
              <a:lnTo>
                <a:pt x="78" y="76"/>
              </a:lnTo>
              <a:lnTo>
                <a:pt x="77" y="90"/>
              </a:lnTo>
              <a:lnTo>
                <a:pt x="72" y="99"/>
              </a:lnTo>
              <a:lnTo>
                <a:pt x="60" y="104"/>
              </a:lnTo>
              <a:lnTo>
                <a:pt x="55" y="106"/>
              </a:lnTo>
              <a:lnTo>
                <a:pt x="55" y="112"/>
              </a:lnTo>
              <a:lnTo>
                <a:pt x="58" y="120"/>
              </a:lnTo>
              <a:lnTo>
                <a:pt x="59" y="124"/>
              </a:lnTo>
              <a:lnTo>
                <a:pt x="68" y="132"/>
              </a:lnTo>
              <a:lnTo>
                <a:pt x="67" y="139"/>
              </a:lnTo>
              <a:lnTo>
                <a:pt x="62" y="150"/>
              </a:lnTo>
              <a:lnTo>
                <a:pt x="54" y="164"/>
              </a:lnTo>
              <a:lnTo>
                <a:pt x="44" y="169"/>
              </a:lnTo>
              <a:lnTo>
                <a:pt x="39" y="179"/>
              </a:lnTo>
              <a:lnTo>
                <a:pt x="48" y="187"/>
              </a:lnTo>
              <a:lnTo>
                <a:pt x="54" y="197"/>
              </a:lnTo>
              <a:lnTo>
                <a:pt x="58" y="202"/>
              </a:lnTo>
              <a:lnTo>
                <a:pt x="53" y="207"/>
              </a:lnTo>
              <a:lnTo>
                <a:pt x="63" y="214"/>
              </a:lnTo>
              <a:lnTo>
                <a:pt x="73" y="222"/>
              </a:lnTo>
              <a:lnTo>
                <a:pt x="86" y="229"/>
              </a:lnTo>
              <a:lnTo>
                <a:pt x="98" y="235"/>
              </a:lnTo>
              <a:lnTo>
                <a:pt x="113" y="239"/>
              </a:lnTo>
              <a:lnTo>
                <a:pt x="126" y="236"/>
              </a:lnTo>
              <a:lnTo>
                <a:pt x="135" y="236"/>
              </a:lnTo>
              <a:lnTo>
                <a:pt x="139" y="228"/>
              </a:lnTo>
              <a:lnTo>
                <a:pt x="145" y="221"/>
              </a:lnTo>
              <a:lnTo>
                <a:pt x="150" y="227"/>
              </a:lnTo>
              <a:lnTo>
                <a:pt x="158" y="232"/>
              </a:lnTo>
              <a:lnTo>
                <a:pt x="165" y="245"/>
              </a:lnTo>
              <a:lnTo>
                <a:pt x="168" y="254"/>
              </a:lnTo>
              <a:lnTo>
                <a:pt x="173" y="255"/>
              </a:lnTo>
              <a:lnTo>
                <a:pt x="188" y="248"/>
              </a:lnTo>
              <a:lnTo>
                <a:pt x="201" y="235"/>
              </a:lnTo>
              <a:lnTo>
                <a:pt x="219" y="219"/>
              </a:lnTo>
              <a:lnTo>
                <a:pt x="239" y="199"/>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149</xdr:row>
      <xdr:rowOff>142875</xdr:rowOff>
    </xdr:from>
    <xdr:to>
      <xdr:col>18</xdr:col>
      <xdr:colOff>142875</xdr:colOff>
      <xdr:row>175</xdr:row>
      <xdr:rowOff>66675</xdr:rowOff>
    </xdr:to>
    <xdr:sp>
      <xdr:nvSpPr>
        <xdr:cNvPr id="99" name="Polygon 98"/>
        <xdr:cNvSpPr>
          <a:spLocks/>
        </xdr:cNvSpPr>
      </xdr:nvSpPr>
      <xdr:spPr>
        <a:xfrm>
          <a:off x="8896350" y="24269700"/>
          <a:ext cx="1971675" cy="4133850"/>
        </a:xfrm>
        <a:custGeom>
          <a:pathLst>
            <a:path h="434" w="207">
              <a:moveTo>
                <a:pt x="2" y="0"/>
              </a:moveTo>
              <a:lnTo>
                <a:pt x="6" y="14"/>
              </a:lnTo>
              <a:lnTo>
                <a:pt x="3" y="30"/>
              </a:lnTo>
              <a:lnTo>
                <a:pt x="5" y="45"/>
              </a:lnTo>
              <a:lnTo>
                <a:pt x="0" y="62"/>
              </a:lnTo>
              <a:lnTo>
                <a:pt x="1" y="75"/>
              </a:lnTo>
              <a:lnTo>
                <a:pt x="2" y="87"/>
              </a:lnTo>
              <a:lnTo>
                <a:pt x="4" y="97"/>
              </a:lnTo>
              <a:lnTo>
                <a:pt x="9" y="114"/>
              </a:lnTo>
              <a:lnTo>
                <a:pt x="11" y="124"/>
              </a:lnTo>
              <a:lnTo>
                <a:pt x="9" y="142"/>
              </a:lnTo>
              <a:lnTo>
                <a:pt x="10" y="160"/>
              </a:lnTo>
              <a:lnTo>
                <a:pt x="10" y="172"/>
              </a:lnTo>
              <a:lnTo>
                <a:pt x="14" y="189"/>
              </a:lnTo>
              <a:lnTo>
                <a:pt x="19" y="201"/>
              </a:lnTo>
              <a:lnTo>
                <a:pt x="25" y="209"/>
              </a:lnTo>
              <a:lnTo>
                <a:pt x="30" y="224"/>
              </a:lnTo>
              <a:lnTo>
                <a:pt x="32" y="230"/>
              </a:lnTo>
              <a:lnTo>
                <a:pt x="51" y="235"/>
              </a:lnTo>
              <a:lnTo>
                <a:pt x="72" y="234"/>
              </a:lnTo>
              <a:lnTo>
                <a:pt x="87" y="233"/>
              </a:lnTo>
              <a:lnTo>
                <a:pt x="102" y="233"/>
              </a:lnTo>
              <a:lnTo>
                <a:pt x="120" y="240"/>
              </a:lnTo>
              <a:lnTo>
                <a:pt x="141" y="247"/>
              </a:lnTo>
              <a:lnTo>
                <a:pt x="157" y="255"/>
              </a:lnTo>
              <a:lnTo>
                <a:pt x="162" y="259"/>
              </a:lnTo>
              <a:lnTo>
                <a:pt x="171" y="265"/>
              </a:lnTo>
              <a:lnTo>
                <a:pt x="185" y="291"/>
              </a:lnTo>
              <a:lnTo>
                <a:pt x="200" y="315"/>
              </a:lnTo>
              <a:lnTo>
                <a:pt x="207" y="337"/>
              </a:lnTo>
              <a:lnTo>
                <a:pt x="202" y="364"/>
              </a:lnTo>
              <a:lnTo>
                <a:pt x="200" y="382"/>
              </a:lnTo>
              <a:lnTo>
                <a:pt x="193" y="400"/>
              </a:lnTo>
              <a:lnTo>
                <a:pt x="178" y="409"/>
              </a:lnTo>
              <a:lnTo>
                <a:pt x="160" y="417"/>
              </a:lnTo>
              <a:lnTo>
                <a:pt x="153" y="426"/>
              </a:lnTo>
              <a:lnTo>
                <a:pt x="146" y="43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409575</xdr:colOff>
      <xdr:row>162</xdr:row>
      <xdr:rowOff>95250</xdr:rowOff>
    </xdr:from>
    <xdr:to>
      <xdr:col>18</xdr:col>
      <xdr:colOff>76200</xdr:colOff>
      <xdr:row>181</xdr:row>
      <xdr:rowOff>47625</xdr:rowOff>
    </xdr:to>
    <xdr:sp>
      <xdr:nvSpPr>
        <xdr:cNvPr id="100" name="Polygon 99"/>
        <xdr:cNvSpPr>
          <a:spLocks/>
        </xdr:cNvSpPr>
      </xdr:nvSpPr>
      <xdr:spPr>
        <a:xfrm>
          <a:off x="9305925" y="26327100"/>
          <a:ext cx="1495425" cy="3028950"/>
        </a:xfrm>
        <a:custGeom>
          <a:pathLst>
            <a:path h="318" w="157">
              <a:moveTo>
                <a:pt x="157" y="0"/>
              </a:moveTo>
              <a:lnTo>
                <a:pt x="145" y="10"/>
              </a:lnTo>
              <a:lnTo>
                <a:pt x="132" y="21"/>
              </a:lnTo>
              <a:lnTo>
                <a:pt x="123" y="28"/>
              </a:lnTo>
              <a:lnTo>
                <a:pt x="117" y="48"/>
              </a:lnTo>
              <a:lnTo>
                <a:pt x="108" y="66"/>
              </a:lnTo>
              <a:lnTo>
                <a:pt x="97" y="88"/>
              </a:lnTo>
              <a:lnTo>
                <a:pt x="78" y="102"/>
              </a:lnTo>
              <a:lnTo>
                <a:pt x="53" y="115"/>
              </a:lnTo>
              <a:lnTo>
                <a:pt x="37" y="122"/>
              </a:lnTo>
              <a:lnTo>
                <a:pt x="26" y="125"/>
              </a:lnTo>
              <a:lnTo>
                <a:pt x="17" y="124"/>
              </a:lnTo>
              <a:lnTo>
                <a:pt x="8" y="128"/>
              </a:lnTo>
              <a:lnTo>
                <a:pt x="2" y="138"/>
              </a:lnTo>
              <a:lnTo>
                <a:pt x="6" y="147"/>
              </a:lnTo>
              <a:lnTo>
                <a:pt x="12" y="162"/>
              </a:lnTo>
              <a:lnTo>
                <a:pt x="17" y="171"/>
              </a:lnTo>
              <a:lnTo>
                <a:pt x="8" y="178"/>
              </a:lnTo>
              <a:lnTo>
                <a:pt x="0" y="190"/>
              </a:lnTo>
              <a:lnTo>
                <a:pt x="3" y="206"/>
              </a:lnTo>
              <a:lnTo>
                <a:pt x="13" y="221"/>
              </a:lnTo>
              <a:lnTo>
                <a:pt x="27" y="233"/>
              </a:lnTo>
              <a:lnTo>
                <a:pt x="41" y="243"/>
              </a:lnTo>
              <a:lnTo>
                <a:pt x="54" y="257"/>
              </a:lnTo>
              <a:lnTo>
                <a:pt x="63" y="257"/>
              </a:lnTo>
              <a:lnTo>
                <a:pt x="81" y="244"/>
              </a:lnTo>
              <a:lnTo>
                <a:pt x="93" y="230"/>
              </a:lnTo>
              <a:lnTo>
                <a:pt x="103" y="217"/>
              </a:lnTo>
              <a:lnTo>
                <a:pt x="97" y="251"/>
              </a:lnTo>
              <a:lnTo>
                <a:pt x="96" y="272"/>
              </a:lnTo>
              <a:lnTo>
                <a:pt x="91" y="291"/>
              </a:lnTo>
              <a:lnTo>
                <a:pt x="86" y="303"/>
              </a:lnTo>
              <a:lnTo>
                <a:pt x="77" y="312"/>
              </a:lnTo>
              <a:lnTo>
                <a:pt x="76" y="318"/>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600075</xdr:colOff>
      <xdr:row>154</xdr:row>
      <xdr:rowOff>57150</xdr:rowOff>
    </xdr:from>
    <xdr:to>
      <xdr:col>14</xdr:col>
      <xdr:colOff>57150</xdr:colOff>
      <xdr:row>181</xdr:row>
      <xdr:rowOff>76200</xdr:rowOff>
    </xdr:to>
    <xdr:sp>
      <xdr:nvSpPr>
        <xdr:cNvPr id="101" name="Polygon 100"/>
        <xdr:cNvSpPr>
          <a:spLocks/>
        </xdr:cNvSpPr>
      </xdr:nvSpPr>
      <xdr:spPr>
        <a:xfrm>
          <a:off x="7058025" y="24993600"/>
          <a:ext cx="1285875" cy="4391025"/>
        </a:xfrm>
        <a:custGeom>
          <a:pathLst>
            <a:path h="461" w="135">
              <a:moveTo>
                <a:pt x="0" y="0"/>
              </a:moveTo>
              <a:cubicBezTo>
                <a:pt x="0" y="2"/>
                <a:pt x="0" y="3"/>
                <a:pt x="0" y="5"/>
              </a:cubicBezTo>
              <a:lnTo>
                <a:pt x="3" y="20"/>
              </a:lnTo>
              <a:lnTo>
                <a:pt x="9" y="41"/>
              </a:lnTo>
              <a:lnTo>
                <a:pt x="17" y="61"/>
              </a:lnTo>
              <a:lnTo>
                <a:pt x="25" y="73"/>
              </a:lnTo>
              <a:lnTo>
                <a:pt x="47" y="97"/>
              </a:lnTo>
              <a:lnTo>
                <a:pt x="67" y="109"/>
              </a:lnTo>
              <a:lnTo>
                <a:pt x="79" y="126"/>
              </a:lnTo>
              <a:lnTo>
                <a:pt x="87" y="147"/>
              </a:lnTo>
              <a:lnTo>
                <a:pt x="97" y="170"/>
              </a:lnTo>
              <a:lnTo>
                <a:pt x="108" y="183"/>
              </a:lnTo>
              <a:lnTo>
                <a:pt x="114" y="195"/>
              </a:lnTo>
              <a:lnTo>
                <a:pt x="125" y="211"/>
              </a:lnTo>
              <a:lnTo>
                <a:pt x="130" y="225"/>
              </a:lnTo>
              <a:lnTo>
                <a:pt x="133" y="238"/>
              </a:lnTo>
              <a:lnTo>
                <a:pt x="135" y="245"/>
              </a:lnTo>
              <a:lnTo>
                <a:pt x="121" y="283"/>
              </a:lnTo>
              <a:lnTo>
                <a:pt x="118" y="301"/>
              </a:lnTo>
              <a:lnTo>
                <a:pt x="117" y="320"/>
              </a:lnTo>
              <a:lnTo>
                <a:pt x="112" y="346"/>
              </a:lnTo>
              <a:lnTo>
                <a:pt x="112" y="46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457200</xdr:colOff>
      <xdr:row>158</xdr:row>
      <xdr:rowOff>85725</xdr:rowOff>
    </xdr:from>
    <xdr:to>
      <xdr:col>15</xdr:col>
      <xdr:colOff>304800</xdr:colOff>
      <xdr:row>170</xdr:row>
      <xdr:rowOff>19050</xdr:rowOff>
    </xdr:to>
    <xdr:sp>
      <xdr:nvSpPr>
        <xdr:cNvPr id="102" name="Polygon 101"/>
        <xdr:cNvSpPr>
          <a:spLocks/>
        </xdr:cNvSpPr>
      </xdr:nvSpPr>
      <xdr:spPr>
        <a:xfrm>
          <a:off x="6305550" y="25669875"/>
          <a:ext cx="2895600" cy="1876425"/>
        </a:xfrm>
        <a:custGeom>
          <a:pathLst>
            <a:path h="197" w="304">
              <a:moveTo>
                <a:pt x="304" y="84"/>
              </a:moveTo>
              <a:lnTo>
                <a:pt x="281" y="79"/>
              </a:lnTo>
              <a:lnTo>
                <a:pt x="267" y="79"/>
              </a:lnTo>
              <a:lnTo>
                <a:pt x="252" y="82"/>
              </a:lnTo>
              <a:lnTo>
                <a:pt x="236" y="89"/>
              </a:lnTo>
              <a:lnTo>
                <a:pt x="218" y="100"/>
              </a:lnTo>
              <a:lnTo>
                <a:pt x="208" y="111"/>
              </a:lnTo>
              <a:lnTo>
                <a:pt x="169" y="149"/>
              </a:lnTo>
              <a:lnTo>
                <a:pt x="163" y="150"/>
              </a:lnTo>
              <a:lnTo>
                <a:pt x="153" y="140"/>
              </a:lnTo>
              <a:lnTo>
                <a:pt x="147" y="138"/>
              </a:lnTo>
              <a:lnTo>
                <a:pt x="131" y="146"/>
              </a:lnTo>
              <a:lnTo>
                <a:pt x="123" y="151"/>
              </a:lnTo>
              <a:lnTo>
                <a:pt x="126" y="161"/>
              </a:lnTo>
              <a:lnTo>
                <a:pt x="125" y="172"/>
              </a:lnTo>
              <a:lnTo>
                <a:pt x="122" y="179"/>
              </a:lnTo>
              <a:lnTo>
                <a:pt x="116" y="184"/>
              </a:lnTo>
              <a:lnTo>
                <a:pt x="110" y="192"/>
              </a:lnTo>
              <a:lnTo>
                <a:pt x="106" y="197"/>
              </a:lnTo>
              <a:lnTo>
                <a:pt x="96" y="179"/>
              </a:lnTo>
              <a:lnTo>
                <a:pt x="83" y="156"/>
              </a:lnTo>
              <a:lnTo>
                <a:pt x="76" y="131"/>
              </a:lnTo>
              <a:lnTo>
                <a:pt x="61" y="101"/>
              </a:lnTo>
              <a:lnTo>
                <a:pt x="48" y="86"/>
              </a:lnTo>
              <a:lnTo>
                <a:pt x="42" y="84"/>
              </a:lnTo>
              <a:lnTo>
                <a:pt x="37" y="81"/>
              </a:lnTo>
              <a:lnTo>
                <a:pt x="28" y="65"/>
              </a:lnTo>
              <a:lnTo>
                <a:pt x="16" y="53"/>
              </a:lnTo>
              <a:lnTo>
                <a:pt x="5" y="39"/>
              </a:lnTo>
              <a:lnTo>
                <a:pt x="0" y="35"/>
              </a:lnTo>
              <a:lnTo>
                <a:pt x="16" y="25"/>
              </a:lnTo>
              <a:lnTo>
                <a:pt x="26" y="16"/>
              </a:lnTo>
              <a:lnTo>
                <a:pt x="41" y="13"/>
              </a:lnTo>
              <a:lnTo>
                <a:pt x="52" y="11"/>
              </a:lnTo>
              <a:lnTo>
                <a:pt x="69" y="11"/>
              </a:lnTo>
              <a:lnTo>
                <a:pt x="89" y="8"/>
              </a:lnTo>
              <a:lnTo>
                <a:pt x="99" y="0"/>
              </a:lnTo>
              <a:lnTo>
                <a:pt x="10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170</xdr:row>
      <xdr:rowOff>28575</xdr:rowOff>
    </xdr:from>
    <xdr:to>
      <xdr:col>16</xdr:col>
      <xdr:colOff>523875</xdr:colOff>
      <xdr:row>187</xdr:row>
      <xdr:rowOff>114300</xdr:rowOff>
    </xdr:to>
    <xdr:sp>
      <xdr:nvSpPr>
        <xdr:cNvPr id="103" name="Polygon 102"/>
        <xdr:cNvSpPr>
          <a:spLocks/>
        </xdr:cNvSpPr>
      </xdr:nvSpPr>
      <xdr:spPr>
        <a:xfrm>
          <a:off x="6848475" y="27555825"/>
          <a:ext cx="3181350" cy="2838450"/>
        </a:xfrm>
        <a:custGeom>
          <a:pathLst>
            <a:path h="298" w="334">
              <a:moveTo>
                <a:pt x="49" y="0"/>
              </a:moveTo>
              <a:lnTo>
                <a:pt x="52" y="11"/>
              </a:lnTo>
              <a:lnTo>
                <a:pt x="54" y="19"/>
              </a:lnTo>
              <a:lnTo>
                <a:pt x="59" y="29"/>
              </a:lnTo>
              <a:lnTo>
                <a:pt x="61" y="41"/>
              </a:lnTo>
              <a:lnTo>
                <a:pt x="58" y="53"/>
              </a:lnTo>
              <a:lnTo>
                <a:pt x="49" y="69"/>
              </a:lnTo>
              <a:lnTo>
                <a:pt x="25" y="98"/>
              </a:lnTo>
              <a:lnTo>
                <a:pt x="8" y="112"/>
              </a:lnTo>
              <a:lnTo>
                <a:pt x="0" y="119"/>
              </a:lnTo>
              <a:lnTo>
                <a:pt x="21" y="137"/>
              </a:lnTo>
              <a:lnTo>
                <a:pt x="36" y="157"/>
              </a:lnTo>
              <a:lnTo>
                <a:pt x="51" y="168"/>
              </a:lnTo>
              <a:lnTo>
                <a:pt x="60" y="178"/>
              </a:lnTo>
              <a:lnTo>
                <a:pt x="66" y="196"/>
              </a:lnTo>
              <a:lnTo>
                <a:pt x="59" y="209"/>
              </a:lnTo>
              <a:lnTo>
                <a:pt x="48" y="227"/>
              </a:lnTo>
              <a:lnTo>
                <a:pt x="48" y="231"/>
              </a:lnTo>
              <a:lnTo>
                <a:pt x="81" y="241"/>
              </a:lnTo>
              <a:lnTo>
                <a:pt x="106" y="247"/>
              </a:lnTo>
              <a:lnTo>
                <a:pt x="129" y="253"/>
              </a:lnTo>
              <a:lnTo>
                <a:pt x="136" y="254"/>
              </a:lnTo>
              <a:lnTo>
                <a:pt x="156" y="267"/>
              </a:lnTo>
              <a:lnTo>
                <a:pt x="182" y="279"/>
              </a:lnTo>
              <a:lnTo>
                <a:pt x="200" y="291"/>
              </a:lnTo>
              <a:lnTo>
                <a:pt x="214" y="294"/>
              </a:lnTo>
              <a:lnTo>
                <a:pt x="219" y="298"/>
              </a:lnTo>
              <a:lnTo>
                <a:pt x="235" y="290"/>
              </a:lnTo>
              <a:lnTo>
                <a:pt x="250" y="283"/>
              </a:lnTo>
              <a:lnTo>
                <a:pt x="254" y="281"/>
              </a:lnTo>
              <a:lnTo>
                <a:pt x="257" y="261"/>
              </a:lnTo>
              <a:lnTo>
                <a:pt x="257" y="250"/>
              </a:lnTo>
              <a:lnTo>
                <a:pt x="266" y="232"/>
              </a:lnTo>
              <a:lnTo>
                <a:pt x="275" y="223"/>
              </a:lnTo>
              <a:lnTo>
                <a:pt x="284" y="217"/>
              </a:lnTo>
              <a:lnTo>
                <a:pt x="296" y="222"/>
              </a:lnTo>
              <a:lnTo>
                <a:pt x="310" y="224"/>
              </a:lnTo>
              <a:lnTo>
                <a:pt x="320" y="208"/>
              </a:lnTo>
              <a:lnTo>
                <a:pt x="330" y="196"/>
              </a:lnTo>
              <a:lnTo>
                <a:pt x="334" y="19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76200</xdr:colOff>
      <xdr:row>168</xdr:row>
      <xdr:rowOff>133350</xdr:rowOff>
    </xdr:from>
    <xdr:to>
      <xdr:col>15</xdr:col>
      <xdr:colOff>390525</xdr:colOff>
      <xdr:row>173</xdr:row>
      <xdr:rowOff>123825</xdr:rowOff>
    </xdr:to>
    <xdr:sp>
      <xdr:nvSpPr>
        <xdr:cNvPr id="104" name="Polygon 103"/>
        <xdr:cNvSpPr>
          <a:spLocks/>
        </xdr:cNvSpPr>
      </xdr:nvSpPr>
      <xdr:spPr>
        <a:xfrm flipH="1" flipV="1">
          <a:off x="8362950" y="27336750"/>
          <a:ext cx="92392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447675</xdr:colOff>
      <xdr:row>181</xdr:row>
      <xdr:rowOff>66675</xdr:rowOff>
    </xdr:from>
    <xdr:to>
      <xdr:col>13</xdr:col>
      <xdr:colOff>476250</xdr:colOff>
      <xdr:row>185</xdr:row>
      <xdr:rowOff>28575</xdr:rowOff>
    </xdr:to>
    <xdr:sp>
      <xdr:nvSpPr>
        <xdr:cNvPr id="105" name="Polygon 104"/>
        <xdr:cNvSpPr>
          <a:spLocks/>
        </xdr:cNvSpPr>
      </xdr:nvSpPr>
      <xdr:spPr>
        <a:xfrm>
          <a:off x="8124825" y="29375100"/>
          <a:ext cx="28575" cy="609600"/>
        </a:xfrm>
        <a:custGeom>
          <a:pathLst>
            <a:path h="64" w="3">
              <a:moveTo>
                <a:pt x="0" y="64"/>
              </a:moveTo>
              <a:lnTo>
                <a:pt x="0" y="42"/>
              </a:lnTo>
              <a:lnTo>
                <a:pt x="3" y="30"/>
              </a:lnTo>
              <a:lnTo>
                <a:pt x="1" y="10"/>
              </a:lnTo>
              <a:lnTo>
                <a:pt x="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447675</xdr:colOff>
      <xdr:row>178</xdr:row>
      <xdr:rowOff>142875</xdr:rowOff>
    </xdr:from>
    <xdr:to>
      <xdr:col>16</xdr:col>
      <xdr:colOff>9525</xdr:colOff>
      <xdr:row>183</xdr:row>
      <xdr:rowOff>0</xdr:rowOff>
    </xdr:to>
    <xdr:sp>
      <xdr:nvSpPr>
        <xdr:cNvPr id="106" name="Polygon 105"/>
        <xdr:cNvSpPr>
          <a:spLocks/>
        </xdr:cNvSpPr>
      </xdr:nvSpPr>
      <xdr:spPr>
        <a:xfrm>
          <a:off x="8124825" y="28965525"/>
          <a:ext cx="1390650" cy="666750"/>
        </a:xfrm>
        <a:custGeom>
          <a:pathLst>
            <a:path h="70" w="146">
              <a:moveTo>
                <a:pt x="146" y="70"/>
              </a:moveTo>
              <a:lnTo>
                <a:pt x="131" y="57"/>
              </a:lnTo>
              <a:lnTo>
                <a:pt x="111" y="38"/>
              </a:lnTo>
              <a:lnTo>
                <a:pt x="105" y="28"/>
              </a:lnTo>
              <a:lnTo>
                <a:pt x="91" y="34"/>
              </a:lnTo>
              <a:lnTo>
                <a:pt x="71" y="30"/>
              </a:lnTo>
              <a:lnTo>
                <a:pt x="54" y="18"/>
              </a:lnTo>
              <a:lnTo>
                <a:pt x="44" y="7"/>
              </a:lnTo>
              <a:lnTo>
                <a:pt x="37" y="0"/>
              </a:lnTo>
              <a:lnTo>
                <a:pt x="27" y="5"/>
              </a:lnTo>
              <a:lnTo>
                <a:pt x="22" y="9"/>
              </a:lnTo>
              <a:lnTo>
                <a:pt x="0" y="7"/>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276225</xdr:colOff>
      <xdr:row>194</xdr:row>
      <xdr:rowOff>142875</xdr:rowOff>
    </xdr:from>
    <xdr:to>
      <xdr:col>12</xdr:col>
      <xdr:colOff>66675</xdr:colOff>
      <xdr:row>209</xdr:row>
      <xdr:rowOff>152400</xdr:rowOff>
    </xdr:to>
    <xdr:sp>
      <xdr:nvSpPr>
        <xdr:cNvPr id="107" name="Polygon 106"/>
        <xdr:cNvSpPr>
          <a:spLocks/>
        </xdr:cNvSpPr>
      </xdr:nvSpPr>
      <xdr:spPr>
        <a:xfrm>
          <a:off x="5514975" y="31556325"/>
          <a:ext cx="1619250" cy="2438400"/>
        </a:xfrm>
        <a:custGeom>
          <a:pathLst>
            <a:path h="256" w="170">
              <a:moveTo>
                <a:pt x="170" y="223"/>
              </a:moveTo>
              <a:lnTo>
                <a:pt x="155" y="222"/>
              </a:lnTo>
              <a:lnTo>
                <a:pt x="148" y="217"/>
              </a:lnTo>
              <a:lnTo>
                <a:pt x="135" y="224"/>
              </a:lnTo>
              <a:lnTo>
                <a:pt x="129" y="233"/>
              </a:lnTo>
              <a:lnTo>
                <a:pt x="120" y="237"/>
              </a:lnTo>
              <a:lnTo>
                <a:pt x="112" y="238"/>
              </a:lnTo>
              <a:lnTo>
                <a:pt x="105" y="243"/>
              </a:lnTo>
              <a:lnTo>
                <a:pt x="102" y="249"/>
              </a:lnTo>
              <a:lnTo>
                <a:pt x="94" y="252"/>
              </a:lnTo>
              <a:lnTo>
                <a:pt x="90" y="256"/>
              </a:lnTo>
              <a:lnTo>
                <a:pt x="73" y="253"/>
              </a:lnTo>
              <a:lnTo>
                <a:pt x="62" y="243"/>
              </a:lnTo>
              <a:lnTo>
                <a:pt x="53" y="231"/>
              </a:lnTo>
              <a:lnTo>
                <a:pt x="55" y="225"/>
              </a:lnTo>
              <a:lnTo>
                <a:pt x="47" y="220"/>
              </a:lnTo>
              <a:lnTo>
                <a:pt x="38" y="210"/>
              </a:lnTo>
              <a:lnTo>
                <a:pt x="33" y="203"/>
              </a:lnTo>
              <a:lnTo>
                <a:pt x="28" y="197"/>
              </a:lnTo>
              <a:lnTo>
                <a:pt x="19" y="195"/>
              </a:lnTo>
              <a:lnTo>
                <a:pt x="7" y="192"/>
              </a:lnTo>
              <a:lnTo>
                <a:pt x="2" y="183"/>
              </a:lnTo>
              <a:lnTo>
                <a:pt x="2" y="175"/>
              </a:lnTo>
              <a:lnTo>
                <a:pt x="4" y="162"/>
              </a:lnTo>
              <a:lnTo>
                <a:pt x="3" y="153"/>
              </a:lnTo>
              <a:lnTo>
                <a:pt x="3" y="141"/>
              </a:lnTo>
              <a:lnTo>
                <a:pt x="2" y="135"/>
              </a:lnTo>
              <a:lnTo>
                <a:pt x="0" y="125"/>
              </a:lnTo>
              <a:lnTo>
                <a:pt x="0" y="118"/>
              </a:lnTo>
              <a:lnTo>
                <a:pt x="3" y="110"/>
              </a:lnTo>
              <a:lnTo>
                <a:pt x="4" y="102"/>
              </a:lnTo>
              <a:lnTo>
                <a:pt x="4" y="95"/>
              </a:lnTo>
              <a:lnTo>
                <a:pt x="6" y="88"/>
              </a:lnTo>
              <a:lnTo>
                <a:pt x="11" y="73"/>
              </a:lnTo>
              <a:lnTo>
                <a:pt x="11" y="63"/>
              </a:lnTo>
              <a:lnTo>
                <a:pt x="15" y="62"/>
              </a:lnTo>
              <a:lnTo>
                <a:pt x="26" y="74"/>
              </a:lnTo>
              <a:lnTo>
                <a:pt x="33" y="78"/>
              </a:lnTo>
              <a:lnTo>
                <a:pt x="38" y="82"/>
              </a:lnTo>
              <a:lnTo>
                <a:pt x="44" y="83"/>
              </a:lnTo>
              <a:lnTo>
                <a:pt x="48" y="83"/>
              </a:lnTo>
              <a:lnTo>
                <a:pt x="49" y="78"/>
              </a:lnTo>
              <a:lnTo>
                <a:pt x="50" y="68"/>
              </a:lnTo>
              <a:lnTo>
                <a:pt x="51" y="63"/>
              </a:lnTo>
              <a:lnTo>
                <a:pt x="53" y="58"/>
              </a:lnTo>
              <a:lnTo>
                <a:pt x="56" y="47"/>
              </a:lnTo>
              <a:lnTo>
                <a:pt x="61" y="30"/>
              </a:lnTo>
              <a:lnTo>
                <a:pt x="63" y="15"/>
              </a:lnTo>
              <a:lnTo>
                <a:pt x="71" y="17"/>
              </a:lnTo>
              <a:lnTo>
                <a:pt x="74" y="8"/>
              </a:lnTo>
              <a:lnTo>
                <a:pt x="76" y="0"/>
              </a:lnTo>
              <a:lnTo>
                <a:pt x="85" y="0"/>
              </a:lnTo>
              <a:lnTo>
                <a:pt x="95" y="0"/>
              </a:lnTo>
              <a:lnTo>
                <a:pt x="108" y="2"/>
              </a:lnTo>
              <a:lnTo>
                <a:pt x="115" y="4"/>
              </a:lnTo>
              <a:lnTo>
                <a:pt x="110" y="11"/>
              </a:lnTo>
              <a:lnTo>
                <a:pt x="105" y="18"/>
              </a:lnTo>
              <a:lnTo>
                <a:pt x="98" y="28"/>
              </a:lnTo>
              <a:lnTo>
                <a:pt x="95" y="37"/>
              </a:lnTo>
              <a:lnTo>
                <a:pt x="96" y="47"/>
              </a:lnTo>
              <a:lnTo>
                <a:pt x="101" y="58"/>
              </a:lnTo>
              <a:lnTo>
                <a:pt x="109" y="63"/>
              </a:lnTo>
              <a:lnTo>
                <a:pt x="113" y="72"/>
              </a:lnTo>
              <a:lnTo>
                <a:pt x="114" y="91"/>
              </a:lnTo>
              <a:lnTo>
                <a:pt x="118" y="101"/>
              </a:lnTo>
              <a:lnTo>
                <a:pt x="119" y="108"/>
              </a:lnTo>
              <a:lnTo>
                <a:pt x="121" y="112"/>
              </a:lnTo>
              <a:lnTo>
                <a:pt x="128" y="116"/>
              </a:lnTo>
              <a:lnTo>
                <a:pt x="131" y="122"/>
              </a:lnTo>
              <a:lnTo>
                <a:pt x="134" y="129"/>
              </a:lnTo>
              <a:lnTo>
                <a:pt x="138" y="136"/>
              </a:lnTo>
              <a:lnTo>
                <a:pt x="140" y="14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203</xdr:row>
      <xdr:rowOff>66675</xdr:rowOff>
    </xdr:from>
    <xdr:to>
      <xdr:col>12</xdr:col>
      <xdr:colOff>66675</xdr:colOff>
      <xdr:row>208</xdr:row>
      <xdr:rowOff>0</xdr:rowOff>
    </xdr:to>
    <xdr:sp>
      <xdr:nvSpPr>
        <xdr:cNvPr id="108" name="Polygon 107"/>
        <xdr:cNvSpPr>
          <a:spLocks/>
        </xdr:cNvSpPr>
      </xdr:nvSpPr>
      <xdr:spPr>
        <a:xfrm>
          <a:off x="6848475" y="32937450"/>
          <a:ext cx="285750" cy="742950"/>
        </a:xfrm>
        <a:custGeom>
          <a:pathLst>
            <a:path h="78" w="30">
              <a:moveTo>
                <a:pt x="30" y="78"/>
              </a:moveTo>
              <a:lnTo>
                <a:pt x="27" y="60"/>
              </a:lnTo>
              <a:lnTo>
                <a:pt x="24" y="43"/>
              </a:lnTo>
              <a:lnTo>
                <a:pt x="20" y="30"/>
              </a:lnTo>
              <a:lnTo>
                <a:pt x="12" y="18"/>
              </a:lnTo>
              <a:lnTo>
                <a:pt x="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504825</xdr:colOff>
      <xdr:row>131</xdr:row>
      <xdr:rowOff>19050</xdr:rowOff>
    </xdr:from>
    <xdr:to>
      <xdr:col>11</xdr:col>
      <xdr:colOff>419100</xdr:colOff>
      <xdr:row>148</xdr:row>
      <xdr:rowOff>9525</xdr:rowOff>
    </xdr:to>
    <xdr:sp>
      <xdr:nvSpPr>
        <xdr:cNvPr id="109" name="Polygon 108"/>
        <xdr:cNvSpPr>
          <a:spLocks/>
        </xdr:cNvSpPr>
      </xdr:nvSpPr>
      <xdr:spPr>
        <a:xfrm>
          <a:off x="3914775" y="21231225"/>
          <a:ext cx="2962275" cy="2743200"/>
        </a:xfrm>
        <a:custGeom>
          <a:pathLst>
            <a:path h="288" w="311">
              <a:moveTo>
                <a:pt x="202" y="0"/>
              </a:moveTo>
              <a:lnTo>
                <a:pt x="176" y="15"/>
              </a:lnTo>
              <a:lnTo>
                <a:pt x="156" y="17"/>
              </a:lnTo>
              <a:lnTo>
                <a:pt x="136" y="17"/>
              </a:lnTo>
              <a:lnTo>
                <a:pt x="102" y="16"/>
              </a:lnTo>
              <a:lnTo>
                <a:pt x="77" y="17"/>
              </a:lnTo>
              <a:lnTo>
                <a:pt x="70" y="27"/>
              </a:lnTo>
              <a:lnTo>
                <a:pt x="68" y="38"/>
              </a:lnTo>
              <a:lnTo>
                <a:pt x="69" y="55"/>
              </a:lnTo>
              <a:lnTo>
                <a:pt x="77" y="67"/>
              </a:lnTo>
              <a:lnTo>
                <a:pt x="84" y="75"/>
              </a:lnTo>
              <a:lnTo>
                <a:pt x="93" y="76"/>
              </a:lnTo>
              <a:lnTo>
                <a:pt x="107" y="81"/>
              </a:lnTo>
              <a:lnTo>
                <a:pt x="121" y="81"/>
              </a:lnTo>
              <a:lnTo>
                <a:pt x="90" y="110"/>
              </a:lnTo>
              <a:lnTo>
                <a:pt x="70" y="127"/>
              </a:lnTo>
              <a:lnTo>
                <a:pt x="50" y="140"/>
              </a:lnTo>
              <a:lnTo>
                <a:pt x="25" y="155"/>
              </a:lnTo>
              <a:lnTo>
                <a:pt x="6" y="173"/>
              </a:lnTo>
              <a:lnTo>
                <a:pt x="0" y="186"/>
              </a:lnTo>
              <a:lnTo>
                <a:pt x="7" y="200"/>
              </a:lnTo>
              <a:lnTo>
                <a:pt x="18" y="213"/>
              </a:lnTo>
              <a:lnTo>
                <a:pt x="36" y="232"/>
              </a:lnTo>
              <a:lnTo>
                <a:pt x="51" y="238"/>
              </a:lnTo>
              <a:lnTo>
                <a:pt x="67" y="239"/>
              </a:lnTo>
              <a:lnTo>
                <a:pt x="81" y="246"/>
              </a:lnTo>
              <a:lnTo>
                <a:pt x="101" y="237"/>
              </a:lnTo>
              <a:lnTo>
                <a:pt x="112" y="227"/>
              </a:lnTo>
              <a:lnTo>
                <a:pt x="119" y="223"/>
              </a:lnTo>
              <a:lnTo>
                <a:pt x="133" y="235"/>
              </a:lnTo>
              <a:lnTo>
                <a:pt x="154" y="236"/>
              </a:lnTo>
              <a:lnTo>
                <a:pt x="177" y="235"/>
              </a:lnTo>
              <a:lnTo>
                <a:pt x="192" y="237"/>
              </a:lnTo>
              <a:lnTo>
                <a:pt x="209" y="247"/>
              </a:lnTo>
              <a:lnTo>
                <a:pt x="212" y="266"/>
              </a:lnTo>
              <a:lnTo>
                <a:pt x="222" y="283"/>
              </a:lnTo>
              <a:lnTo>
                <a:pt x="232" y="287"/>
              </a:lnTo>
              <a:lnTo>
                <a:pt x="241" y="284"/>
              </a:lnTo>
              <a:lnTo>
                <a:pt x="253" y="288"/>
              </a:lnTo>
              <a:lnTo>
                <a:pt x="257" y="286"/>
              </a:lnTo>
              <a:lnTo>
                <a:pt x="262" y="269"/>
              </a:lnTo>
              <a:lnTo>
                <a:pt x="271" y="256"/>
              </a:lnTo>
              <a:lnTo>
                <a:pt x="284" y="242"/>
              </a:lnTo>
              <a:lnTo>
                <a:pt x="296" y="232"/>
              </a:lnTo>
              <a:lnTo>
                <a:pt x="306" y="230"/>
              </a:lnTo>
              <a:lnTo>
                <a:pt x="311" y="23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266700</xdr:colOff>
      <xdr:row>148</xdr:row>
      <xdr:rowOff>0</xdr:rowOff>
    </xdr:from>
    <xdr:to>
      <xdr:col>10</xdr:col>
      <xdr:colOff>504825</xdr:colOff>
      <xdr:row>153</xdr:row>
      <xdr:rowOff>95250</xdr:rowOff>
    </xdr:to>
    <xdr:sp>
      <xdr:nvSpPr>
        <xdr:cNvPr id="110" name="Polygon 109"/>
        <xdr:cNvSpPr>
          <a:spLocks/>
        </xdr:cNvSpPr>
      </xdr:nvSpPr>
      <xdr:spPr>
        <a:xfrm>
          <a:off x="5505450" y="23964900"/>
          <a:ext cx="847725" cy="904875"/>
        </a:xfrm>
        <a:custGeom>
          <a:pathLst>
            <a:path h="95" w="89">
              <a:moveTo>
                <a:pt x="9" y="95"/>
              </a:moveTo>
              <a:lnTo>
                <a:pt x="15" y="90"/>
              </a:lnTo>
              <a:lnTo>
                <a:pt x="10" y="83"/>
              </a:lnTo>
              <a:lnTo>
                <a:pt x="5" y="77"/>
              </a:lnTo>
              <a:lnTo>
                <a:pt x="0" y="70"/>
              </a:lnTo>
              <a:lnTo>
                <a:pt x="11" y="68"/>
              </a:lnTo>
              <a:lnTo>
                <a:pt x="20" y="68"/>
              </a:lnTo>
              <a:lnTo>
                <a:pt x="20" y="64"/>
              </a:lnTo>
              <a:lnTo>
                <a:pt x="15" y="59"/>
              </a:lnTo>
              <a:lnTo>
                <a:pt x="10" y="54"/>
              </a:lnTo>
              <a:lnTo>
                <a:pt x="11" y="48"/>
              </a:lnTo>
              <a:lnTo>
                <a:pt x="20" y="47"/>
              </a:lnTo>
              <a:lnTo>
                <a:pt x="31" y="40"/>
              </a:lnTo>
              <a:lnTo>
                <a:pt x="40" y="38"/>
              </a:lnTo>
              <a:lnTo>
                <a:pt x="51" y="34"/>
              </a:lnTo>
              <a:lnTo>
                <a:pt x="64" y="35"/>
              </a:lnTo>
              <a:lnTo>
                <a:pt x="74" y="38"/>
              </a:lnTo>
              <a:lnTo>
                <a:pt x="82" y="40"/>
              </a:lnTo>
              <a:lnTo>
                <a:pt x="84" y="35"/>
              </a:lnTo>
              <a:lnTo>
                <a:pt x="84" y="29"/>
              </a:lnTo>
              <a:lnTo>
                <a:pt x="89" y="19"/>
              </a:lnTo>
              <a:lnTo>
                <a:pt x="89" y="12"/>
              </a:lnTo>
              <a:lnTo>
                <a:pt x="8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190500</xdr:colOff>
      <xdr:row>153</xdr:row>
      <xdr:rowOff>85725</xdr:rowOff>
    </xdr:from>
    <xdr:to>
      <xdr:col>11</xdr:col>
      <xdr:colOff>238125</xdr:colOff>
      <xdr:row>164</xdr:row>
      <xdr:rowOff>28575</xdr:rowOff>
    </xdr:to>
    <xdr:sp>
      <xdr:nvSpPr>
        <xdr:cNvPr id="111" name="Polygon 110"/>
        <xdr:cNvSpPr>
          <a:spLocks/>
        </xdr:cNvSpPr>
      </xdr:nvSpPr>
      <xdr:spPr>
        <a:xfrm>
          <a:off x="5429250" y="24860250"/>
          <a:ext cx="1266825" cy="1724025"/>
        </a:xfrm>
        <a:custGeom>
          <a:pathLst>
            <a:path h="181" w="133">
              <a:moveTo>
                <a:pt x="133" y="169"/>
              </a:moveTo>
              <a:cubicBezTo>
                <a:pt x="129" y="168"/>
                <a:pt x="131" y="168"/>
                <a:pt x="128" y="168"/>
              </a:cubicBezTo>
              <a:lnTo>
                <a:pt x="122" y="180"/>
              </a:lnTo>
              <a:lnTo>
                <a:pt x="113" y="181"/>
              </a:lnTo>
              <a:lnTo>
                <a:pt x="100" y="165"/>
              </a:lnTo>
              <a:lnTo>
                <a:pt x="89" y="153"/>
              </a:lnTo>
              <a:lnTo>
                <a:pt x="84" y="138"/>
              </a:lnTo>
              <a:lnTo>
                <a:pt x="74" y="128"/>
              </a:lnTo>
              <a:lnTo>
                <a:pt x="60" y="123"/>
              </a:lnTo>
              <a:lnTo>
                <a:pt x="54" y="129"/>
              </a:lnTo>
              <a:lnTo>
                <a:pt x="39" y="126"/>
              </a:lnTo>
              <a:lnTo>
                <a:pt x="29" y="127"/>
              </a:lnTo>
              <a:lnTo>
                <a:pt x="12" y="119"/>
              </a:lnTo>
              <a:lnTo>
                <a:pt x="2" y="108"/>
              </a:lnTo>
              <a:lnTo>
                <a:pt x="0" y="98"/>
              </a:lnTo>
              <a:lnTo>
                <a:pt x="8" y="86"/>
              </a:lnTo>
              <a:lnTo>
                <a:pt x="8" y="78"/>
              </a:lnTo>
              <a:lnTo>
                <a:pt x="14" y="59"/>
              </a:lnTo>
              <a:lnTo>
                <a:pt x="24" y="50"/>
              </a:lnTo>
              <a:lnTo>
                <a:pt x="28" y="38"/>
              </a:lnTo>
              <a:lnTo>
                <a:pt x="28" y="24"/>
              </a:lnTo>
              <a:lnTo>
                <a:pt x="24" y="8"/>
              </a:lnTo>
              <a:lnTo>
                <a:pt x="15"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590550</xdr:colOff>
      <xdr:row>147</xdr:row>
      <xdr:rowOff>133350</xdr:rowOff>
    </xdr:from>
    <xdr:to>
      <xdr:col>13</xdr:col>
      <xdr:colOff>152400</xdr:colOff>
      <xdr:row>151</xdr:row>
      <xdr:rowOff>114300</xdr:rowOff>
    </xdr:to>
    <xdr:sp>
      <xdr:nvSpPr>
        <xdr:cNvPr id="112" name="Polygon 111"/>
        <xdr:cNvSpPr>
          <a:spLocks/>
        </xdr:cNvSpPr>
      </xdr:nvSpPr>
      <xdr:spPr>
        <a:xfrm>
          <a:off x="7048500" y="23936325"/>
          <a:ext cx="781050" cy="628650"/>
        </a:xfrm>
        <a:custGeom>
          <a:pathLst>
            <a:path h="66" w="82">
              <a:moveTo>
                <a:pt x="82" y="66"/>
              </a:moveTo>
              <a:lnTo>
                <a:pt x="71" y="56"/>
              </a:lnTo>
              <a:lnTo>
                <a:pt x="63" y="39"/>
              </a:lnTo>
              <a:lnTo>
                <a:pt x="51" y="26"/>
              </a:lnTo>
              <a:lnTo>
                <a:pt x="35" y="18"/>
              </a:lnTo>
              <a:lnTo>
                <a:pt x="25" y="9"/>
              </a:lnTo>
              <a:lnTo>
                <a:pt x="11" y="1"/>
              </a:lnTo>
              <a:lnTo>
                <a:pt x="6" y="0"/>
              </a:lnTo>
              <a:lnTo>
                <a:pt x="3" y="1"/>
              </a:lnTo>
              <a:lnTo>
                <a:pt x="0" y="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390525</xdr:colOff>
      <xdr:row>145</xdr:row>
      <xdr:rowOff>76200</xdr:rowOff>
    </xdr:from>
    <xdr:to>
      <xdr:col>13</xdr:col>
      <xdr:colOff>28575</xdr:colOff>
      <xdr:row>158</xdr:row>
      <xdr:rowOff>114300</xdr:rowOff>
    </xdr:to>
    <xdr:sp>
      <xdr:nvSpPr>
        <xdr:cNvPr id="113" name="Polygon 112"/>
        <xdr:cNvSpPr>
          <a:spLocks/>
        </xdr:cNvSpPr>
      </xdr:nvSpPr>
      <xdr:spPr>
        <a:xfrm>
          <a:off x="6238875" y="23555325"/>
          <a:ext cx="1466850" cy="2143125"/>
        </a:xfrm>
        <a:custGeom>
          <a:pathLst>
            <a:path h="225" w="154">
              <a:moveTo>
                <a:pt x="61" y="0"/>
              </a:moveTo>
              <a:cubicBezTo>
                <a:pt x="61" y="1"/>
                <a:pt x="61" y="1"/>
                <a:pt x="61" y="2"/>
              </a:cubicBezTo>
              <a:lnTo>
                <a:pt x="55" y="5"/>
              </a:lnTo>
              <a:lnTo>
                <a:pt x="51" y="6"/>
              </a:lnTo>
              <a:lnTo>
                <a:pt x="49" y="6"/>
              </a:lnTo>
              <a:lnTo>
                <a:pt x="46" y="4"/>
              </a:lnTo>
              <a:lnTo>
                <a:pt x="48" y="12"/>
              </a:lnTo>
              <a:lnTo>
                <a:pt x="45" y="20"/>
              </a:lnTo>
              <a:lnTo>
                <a:pt x="45" y="26"/>
              </a:lnTo>
              <a:lnTo>
                <a:pt x="45" y="32"/>
              </a:lnTo>
              <a:lnTo>
                <a:pt x="43" y="35"/>
              </a:lnTo>
              <a:lnTo>
                <a:pt x="43" y="41"/>
              </a:lnTo>
              <a:lnTo>
                <a:pt x="39" y="44"/>
              </a:lnTo>
              <a:lnTo>
                <a:pt x="34" y="43"/>
              </a:lnTo>
              <a:lnTo>
                <a:pt x="32" y="44"/>
              </a:lnTo>
              <a:lnTo>
                <a:pt x="32" y="50"/>
              </a:lnTo>
              <a:lnTo>
                <a:pt x="32" y="56"/>
              </a:lnTo>
              <a:lnTo>
                <a:pt x="32" y="61"/>
              </a:lnTo>
              <a:lnTo>
                <a:pt x="31" y="65"/>
              </a:lnTo>
              <a:lnTo>
                <a:pt x="28" y="67"/>
              </a:lnTo>
              <a:lnTo>
                <a:pt x="26" y="74"/>
              </a:lnTo>
              <a:cubicBezTo>
                <a:pt x="23" y="76"/>
                <a:pt x="16" y="74"/>
                <a:pt x="16" y="74"/>
              </a:cubicBezTo>
              <a:lnTo>
                <a:pt x="11" y="75"/>
              </a:lnTo>
              <a:lnTo>
                <a:pt x="9" y="75"/>
              </a:lnTo>
              <a:lnTo>
                <a:pt x="6" y="75"/>
              </a:lnTo>
              <a:lnTo>
                <a:pt x="6" y="85"/>
              </a:lnTo>
              <a:lnTo>
                <a:pt x="3" y="90"/>
              </a:lnTo>
              <a:lnTo>
                <a:pt x="0" y="94"/>
              </a:lnTo>
              <a:lnTo>
                <a:pt x="4" y="100"/>
              </a:lnTo>
              <a:lnTo>
                <a:pt x="7" y="100"/>
              </a:lnTo>
              <a:lnTo>
                <a:pt x="12" y="100"/>
              </a:lnTo>
              <a:lnTo>
                <a:pt x="17" y="98"/>
              </a:lnTo>
              <a:lnTo>
                <a:pt x="15" y="101"/>
              </a:lnTo>
              <a:lnTo>
                <a:pt x="15" y="106"/>
              </a:lnTo>
              <a:lnTo>
                <a:pt x="21" y="109"/>
              </a:lnTo>
              <a:lnTo>
                <a:pt x="27" y="112"/>
              </a:lnTo>
              <a:lnTo>
                <a:pt x="31" y="110"/>
              </a:lnTo>
              <a:lnTo>
                <a:pt x="31" y="114"/>
              </a:lnTo>
              <a:lnTo>
                <a:pt x="36" y="117"/>
              </a:lnTo>
              <a:lnTo>
                <a:pt x="37" y="122"/>
              </a:lnTo>
              <a:lnTo>
                <a:pt x="39" y="126"/>
              </a:lnTo>
              <a:lnTo>
                <a:pt x="41" y="129"/>
              </a:lnTo>
              <a:lnTo>
                <a:pt x="44" y="132"/>
              </a:lnTo>
              <a:lnTo>
                <a:pt x="45" y="136"/>
              </a:lnTo>
              <a:cubicBezTo>
                <a:pt x="46" y="142"/>
                <a:pt x="41" y="145"/>
                <a:pt x="49" y="147"/>
              </a:cubicBezTo>
              <a:cubicBezTo>
                <a:pt x="50" y="149"/>
                <a:pt x="56" y="154"/>
                <a:pt x="59" y="155"/>
              </a:cubicBezTo>
              <a:cubicBezTo>
                <a:pt x="61" y="160"/>
                <a:pt x="60" y="159"/>
                <a:pt x="64" y="160"/>
              </a:cubicBezTo>
              <a:cubicBezTo>
                <a:pt x="67" y="167"/>
                <a:pt x="66" y="163"/>
                <a:pt x="66" y="174"/>
              </a:cubicBezTo>
              <a:lnTo>
                <a:pt x="65" y="176"/>
              </a:lnTo>
              <a:lnTo>
                <a:pt x="70" y="179"/>
              </a:lnTo>
              <a:lnTo>
                <a:pt x="75" y="182"/>
              </a:lnTo>
              <a:lnTo>
                <a:pt x="75" y="186"/>
              </a:lnTo>
              <a:lnTo>
                <a:pt x="71" y="189"/>
              </a:lnTo>
              <a:lnTo>
                <a:pt x="71" y="194"/>
              </a:lnTo>
              <a:cubicBezTo>
                <a:pt x="73" y="195"/>
                <a:pt x="79" y="197"/>
                <a:pt x="79" y="200"/>
              </a:cubicBezTo>
              <a:lnTo>
                <a:pt x="85" y="207"/>
              </a:lnTo>
              <a:lnTo>
                <a:pt x="86" y="210"/>
              </a:lnTo>
              <a:cubicBezTo>
                <a:pt x="84" y="215"/>
                <a:pt x="86" y="215"/>
                <a:pt x="83" y="215"/>
              </a:cubicBezTo>
              <a:lnTo>
                <a:pt x="81" y="220"/>
              </a:lnTo>
              <a:lnTo>
                <a:pt x="81" y="222"/>
              </a:lnTo>
              <a:lnTo>
                <a:pt x="85" y="224"/>
              </a:lnTo>
              <a:lnTo>
                <a:pt x="90" y="225"/>
              </a:lnTo>
              <a:lnTo>
                <a:pt x="92" y="221"/>
              </a:lnTo>
              <a:lnTo>
                <a:pt x="95" y="219"/>
              </a:lnTo>
              <a:lnTo>
                <a:pt x="97" y="215"/>
              </a:lnTo>
              <a:lnTo>
                <a:pt x="100" y="213"/>
              </a:lnTo>
              <a:lnTo>
                <a:pt x="102" y="213"/>
              </a:lnTo>
              <a:lnTo>
                <a:pt x="106" y="215"/>
              </a:lnTo>
              <a:lnTo>
                <a:pt x="111" y="217"/>
              </a:lnTo>
              <a:lnTo>
                <a:pt x="116" y="215"/>
              </a:lnTo>
              <a:lnTo>
                <a:pt x="121" y="213"/>
              </a:lnTo>
              <a:lnTo>
                <a:pt x="125" y="211"/>
              </a:lnTo>
              <a:lnTo>
                <a:pt x="127" y="211"/>
              </a:lnTo>
              <a:lnTo>
                <a:pt x="131" y="211"/>
              </a:lnTo>
              <a:lnTo>
                <a:pt x="134" y="211"/>
              </a:lnTo>
              <a:lnTo>
                <a:pt x="140" y="212"/>
              </a:lnTo>
              <a:lnTo>
                <a:pt x="145" y="212"/>
              </a:lnTo>
              <a:lnTo>
                <a:pt x="149" y="210"/>
              </a:lnTo>
              <a:lnTo>
                <a:pt x="154" y="209"/>
              </a:lnTo>
              <a:lnTo>
                <a:pt x="151" y="206"/>
              </a:lnTo>
              <a:lnTo>
                <a:pt x="145" y="206"/>
              </a:lnTo>
              <a:lnTo>
                <a:pt x="141" y="203"/>
              </a:lnTo>
              <a:lnTo>
                <a:pt x="141" y="198"/>
              </a:lnTo>
              <a:lnTo>
                <a:pt x="138" y="197"/>
              </a:lnTo>
              <a:lnTo>
                <a:pt x="133" y="202"/>
              </a:lnTo>
              <a:lnTo>
                <a:pt x="131" y="202"/>
              </a:lnTo>
              <a:lnTo>
                <a:pt x="126" y="204"/>
              </a:lnTo>
              <a:lnTo>
                <a:pt x="121" y="203"/>
              </a:lnTo>
              <a:lnTo>
                <a:pt x="116" y="205"/>
              </a:lnTo>
              <a:lnTo>
                <a:pt x="113" y="205"/>
              </a:lnTo>
              <a:lnTo>
                <a:pt x="109" y="206"/>
              </a:lnTo>
              <a:lnTo>
                <a:pt x="105" y="206"/>
              </a:lnTo>
              <a:lnTo>
                <a:pt x="100" y="207"/>
              </a:lnTo>
              <a:lnTo>
                <a:pt x="99" y="210"/>
              </a:lnTo>
              <a:lnTo>
                <a:pt x="96" y="211"/>
              </a:lnTo>
              <a:lnTo>
                <a:pt x="94" y="214"/>
              </a:lnTo>
              <a:cubicBezTo>
                <a:pt x="93" y="216"/>
                <a:pt x="91" y="219"/>
                <a:pt x="91" y="219"/>
              </a:cubicBezTo>
              <a:lnTo>
                <a:pt x="86" y="220"/>
              </a:lnTo>
              <a:lnTo>
                <a:pt x="84" y="219"/>
              </a:lnTo>
              <a:lnTo>
                <a:pt x="86" y="214"/>
              </a:lnTo>
              <a:lnTo>
                <a:pt x="87" y="206"/>
              </a:lnTo>
              <a:lnTo>
                <a:pt x="87" y="200"/>
              </a:lnTo>
              <a:lnTo>
                <a:pt x="84" y="195"/>
              </a:lnTo>
              <a:lnTo>
                <a:pt x="84" y="190"/>
              </a:lnTo>
              <a:lnTo>
                <a:pt x="85" y="186"/>
              </a:lnTo>
              <a:lnTo>
                <a:pt x="79" y="183"/>
              </a:lnTo>
              <a:lnTo>
                <a:pt x="75" y="180"/>
              </a:lnTo>
              <a:lnTo>
                <a:pt x="75" y="175"/>
              </a:lnTo>
              <a:lnTo>
                <a:pt x="76" y="170"/>
              </a:lnTo>
              <a:lnTo>
                <a:pt x="79" y="169"/>
              </a:lnTo>
              <a:lnTo>
                <a:pt x="78" y="163"/>
              </a:lnTo>
              <a:lnTo>
                <a:pt x="73" y="161"/>
              </a:lnTo>
              <a:lnTo>
                <a:pt x="71" y="161"/>
              </a:lnTo>
              <a:lnTo>
                <a:pt x="68" y="161"/>
              </a:lnTo>
              <a:lnTo>
                <a:pt x="68" y="158"/>
              </a:lnTo>
              <a:lnTo>
                <a:pt x="64" y="153"/>
              </a:lnTo>
              <a:lnTo>
                <a:pt x="67" y="150"/>
              </a:lnTo>
              <a:lnTo>
                <a:pt x="67" y="144"/>
              </a:lnTo>
              <a:lnTo>
                <a:pt x="66" y="139"/>
              </a:lnTo>
              <a:lnTo>
                <a:pt x="67" y="135"/>
              </a:lnTo>
              <a:lnTo>
                <a:pt x="56" y="116"/>
              </a:lnTo>
              <a:lnTo>
                <a:pt x="54" y="111"/>
              </a:lnTo>
              <a:lnTo>
                <a:pt x="60" y="103"/>
              </a:lnTo>
              <a:lnTo>
                <a:pt x="58" y="99"/>
              </a:lnTo>
              <a:lnTo>
                <a:pt x="55" y="99"/>
              </a:lnTo>
              <a:lnTo>
                <a:pt x="51" y="98"/>
              </a:lnTo>
              <a:lnTo>
                <a:pt x="49" y="95"/>
              </a:lnTo>
              <a:lnTo>
                <a:pt x="46" y="95"/>
              </a:lnTo>
              <a:lnTo>
                <a:pt x="42" y="93"/>
              </a:lnTo>
              <a:lnTo>
                <a:pt x="47" y="85"/>
              </a:lnTo>
              <a:lnTo>
                <a:pt x="51" y="81"/>
              </a:lnTo>
              <a:lnTo>
                <a:pt x="55" y="76"/>
              </a:lnTo>
              <a:lnTo>
                <a:pt x="61" y="76"/>
              </a:lnTo>
              <a:lnTo>
                <a:pt x="64" y="79"/>
              </a:lnTo>
              <a:lnTo>
                <a:pt x="64" y="74"/>
              </a:lnTo>
              <a:lnTo>
                <a:pt x="60" y="69"/>
              </a:lnTo>
              <a:lnTo>
                <a:pt x="59" y="72"/>
              </a:lnTo>
              <a:lnTo>
                <a:pt x="60" y="70"/>
              </a:lnTo>
              <a:lnTo>
                <a:pt x="61" y="63"/>
              </a:lnTo>
              <a:lnTo>
                <a:pt x="62" y="61"/>
              </a:lnTo>
              <a:lnTo>
                <a:pt x="58" y="59"/>
              </a:lnTo>
              <a:lnTo>
                <a:pt x="53" y="55"/>
              </a:lnTo>
              <a:lnTo>
                <a:pt x="53" y="49"/>
              </a:lnTo>
              <a:lnTo>
                <a:pt x="51" y="44"/>
              </a:lnTo>
              <a:lnTo>
                <a:pt x="56" y="38"/>
              </a:lnTo>
              <a:lnTo>
                <a:pt x="60" y="33"/>
              </a:lnTo>
              <a:lnTo>
                <a:pt x="59" y="29"/>
              </a:lnTo>
              <a:lnTo>
                <a:pt x="56" y="19"/>
              </a:lnTo>
              <a:lnTo>
                <a:pt x="56" y="14"/>
              </a:lnTo>
              <a:lnTo>
                <a:pt x="56" y="6"/>
              </a:lnTo>
              <a:lnTo>
                <a:pt x="60" y="4"/>
              </a:lnTo>
              <a:lnTo>
                <a:pt x="6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352425</xdr:colOff>
      <xdr:row>29</xdr:row>
      <xdr:rowOff>123825</xdr:rowOff>
    </xdr:from>
    <xdr:to>
      <xdr:col>19</xdr:col>
      <xdr:colOff>104775</xdr:colOff>
      <xdr:row>33</xdr:row>
      <xdr:rowOff>9525</xdr:rowOff>
    </xdr:to>
    <xdr:sp>
      <xdr:nvSpPr>
        <xdr:cNvPr id="114" name="Polygon 113"/>
        <xdr:cNvSpPr>
          <a:spLocks/>
        </xdr:cNvSpPr>
      </xdr:nvSpPr>
      <xdr:spPr>
        <a:xfrm>
          <a:off x="10467975" y="4819650"/>
          <a:ext cx="971550" cy="533400"/>
        </a:xfrm>
        <a:custGeom>
          <a:pathLst>
            <a:path h="56" w="102">
              <a:moveTo>
                <a:pt x="15" y="56"/>
              </a:moveTo>
              <a:lnTo>
                <a:pt x="21" y="56"/>
              </a:lnTo>
              <a:lnTo>
                <a:pt x="25" y="55"/>
              </a:lnTo>
              <a:lnTo>
                <a:pt x="27" y="52"/>
              </a:lnTo>
              <a:lnTo>
                <a:pt x="28" y="50"/>
              </a:lnTo>
              <a:lnTo>
                <a:pt x="36" y="50"/>
              </a:lnTo>
              <a:lnTo>
                <a:pt x="38" y="45"/>
              </a:lnTo>
              <a:lnTo>
                <a:pt x="38" y="40"/>
              </a:lnTo>
              <a:lnTo>
                <a:pt x="36" y="38"/>
              </a:lnTo>
              <a:lnTo>
                <a:pt x="41" y="34"/>
              </a:lnTo>
              <a:lnTo>
                <a:pt x="47" y="31"/>
              </a:lnTo>
              <a:lnTo>
                <a:pt x="53" y="33"/>
              </a:lnTo>
              <a:lnTo>
                <a:pt x="56" y="33"/>
              </a:lnTo>
              <a:lnTo>
                <a:pt x="58" y="30"/>
              </a:lnTo>
              <a:lnTo>
                <a:pt x="62" y="31"/>
              </a:lnTo>
              <a:lnTo>
                <a:pt x="62" y="27"/>
              </a:lnTo>
              <a:lnTo>
                <a:pt x="66" y="27"/>
              </a:lnTo>
              <a:lnTo>
                <a:pt x="73" y="25"/>
              </a:lnTo>
              <a:lnTo>
                <a:pt x="78" y="20"/>
              </a:lnTo>
              <a:lnTo>
                <a:pt x="83" y="18"/>
              </a:lnTo>
              <a:lnTo>
                <a:pt x="85" y="15"/>
              </a:lnTo>
              <a:lnTo>
                <a:pt x="96" y="15"/>
              </a:lnTo>
              <a:lnTo>
                <a:pt x="100" y="15"/>
              </a:lnTo>
              <a:lnTo>
                <a:pt x="102" y="10"/>
              </a:lnTo>
              <a:lnTo>
                <a:pt x="101" y="5"/>
              </a:lnTo>
              <a:lnTo>
                <a:pt x="99" y="0"/>
              </a:lnTo>
              <a:lnTo>
                <a:pt x="92" y="0"/>
              </a:lnTo>
              <a:lnTo>
                <a:pt x="89" y="3"/>
              </a:lnTo>
              <a:lnTo>
                <a:pt x="85" y="5"/>
              </a:lnTo>
              <a:lnTo>
                <a:pt x="80" y="9"/>
              </a:lnTo>
              <a:lnTo>
                <a:pt x="75" y="11"/>
              </a:lnTo>
              <a:cubicBezTo>
                <a:pt x="71" y="14"/>
                <a:pt x="73" y="13"/>
                <a:pt x="69" y="13"/>
              </a:cubicBezTo>
              <a:lnTo>
                <a:pt x="66" y="14"/>
              </a:lnTo>
              <a:lnTo>
                <a:pt x="64" y="14"/>
              </a:lnTo>
              <a:lnTo>
                <a:pt x="62" y="14"/>
              </a:lnTo>
              <a:lnTo>
                <a:pt x="60" y="14"/>
              </a:lnTo>
              <a:lnTo>
                <a:pt x="57" y="11"/>
              </a:lnTo>
              <a:lnTo>
                <a:pt x="54" y="10"/>
              </a:lnTo>
              <a:lnTo>
                <a:pt x="52" y="14"/>
              </a:lnTo>
              <a:lnTo>
                <a:pt x="52" y="16"/>
              </a:lnTo>
              <a:lnTo>
                <a:pt x="49" y="17"/>
              </a:lnTo>
              <a:lnTo>
                <a:pt x="49" y="19"/>
              </a:lnTo>
              <a:lnTo>
                <a:pt x="49" y="22"/>
              </a:lnTo>
              <a:lnTo>
                <a:pt x="44" y="22"/>
              </a:lnTo>
              <a:cubicBezTo>
                <a:pt x="41" y="21"/>
                <a:pt x="36" y="17"/>
                <a:pt x="36" y="17"/>
              </a:cubicBezTo>
              <a:lnTo>
                <a:pt x="38" y="15"/>
              </a:lnTo>
              <a:lnTo>
                <a:pt x="37" y="13"/>
              </a:lnTo>
              <a:lnTo>
                <a:pt x="31" y="10"/>
              </a:lnTo>
              <a:lnTo>
                <a:pt x="32" y="13"/>
              </a:lnTo>
              <a:lnTo>
                <a:pt x="33" y="16"/>
              </a:lnTo>
              <a:lnTo>
                <a:pt x="29" y="20"/>
              </a:lnTo>
              <a:lnTo>
                <a:pt x="27" y="25"/>
              </a:lnTo>
              <a:lnTo>
                <a:pt x="24" y="29"/>
              </a:lnTo>
              <a:lnTo>
                <a:pt x="23" y="35"/>
              </a:lnTo>
              <a:lnTo>
                <a:pt x="19" y="39"/>
              </a:lnTo>
              <a:lnTo>
                <a:pt x="16" y="39"/>
              </a:lnTo>
              <a:lnTo>
                <a:pt x="11" y="37"/>
              </a:lnTo>
              <a:cubicBezTo>
                <a:pt x="9" y="40"/>
                <a:pt x="11" y="39"/>
                <a:pt x="5" y="39"/>
              </a:cubicBezTo>
              <a:lnTo>
                <a:pt x="0" y="39"/>
              </a:lnTo>
              <a:lnTo>
                <a:pt x="15" y="56"/>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438150</xdr:colOff>
      <xdr:row>87</xdr:row>
      <xdr:rowOff>152400</xdr:rowOff>
    </xdr:from>
    <xdr:to>
      <xdr:col>14</xdr:col>
      <xdr:colOff>333375</xdr:colOff>
      <xdr:row>101</xdr:row>
      <xdr:rowOff>123825</xdr:rowOff>
    </xdr:to>
    <xdr:sp>
      <xdr:nvSpPr>
        <xdr:cNvPr id="115" name="Polygon 114"/>
        <xdr:cNvSpPr>
          <a:spLocks/>
        </xdr:cNvSpPr>
      </xdr:nvSpPr>
      <xdr:spPr>
        <a:xfrm>
          <a:off x="6896100" y="14239875"/>
          <a:ext cx="1724025" cy="2238375"/>
        </a:xfrm>
        <a:custGeom>
          <a:pathLst>
            <a:path h="235" w="181">
              <a:moveTo>
                <a:pt x="181" y="0"/>
              </a:moveTo>
              <a:lnTo>
                <a:pt x="149" y="5"/>
              </a:lnTo>
              <a:lnTo>
                <a:pt x="104" y="41"/>
              </a:lnTo>
              <a:lnTo>
                <a:pt x="93" y="92"/>
              </a:lnTo>
              <a:lnTo>
                <a:pt x="71" y="103"/>
              </a:lnTo>
              <a:lnTo>
                <a:pt x="61" y="113"/>
              </a:lnTo>
              <a:lnTo>
                <a:pt x="41" y="112"/>
              </a:lnTo>
              <a:lnTo>
                <a:pt x="29" y="89"/>
              </a:lnTo>
              <a:lnTo>
                <a:pt x="15" y="97"/>
              </a:lnTo>
              <a:lnTo>
                <a:pt x="0" y="117"/>
              </a:lnTo>
              <a:lnTo>
                <a:pt x="7" y="122"/>
              </a:lnTo>
              <a:lnTo>
                <a:pt x="12" y="130"/>
              </a:lnTo>
              <a:lnTo>
                <a:pt x="6" y="142"/>
              </a:lnTo>
              <a:lnTo>
                <a:pt x="0" y="155"/>
              </a:lnTo>
              <a:lnTo>
                <a:pt x="19" y="183"/>
              </a:lnTo>
              <a:lnTo>
                <a:pt x="39" y="202"/>
              </a:lnTo>
              <a:lnTo>
                <a:pt x="75" y="235"/>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381000</xdr:colOff>
      <xdr:row>87</xdr:row>
      <xdr:rowOff>95250</xdr:rowOff>
    </xdr:from>
    <xdr:to>
      <xdr:col>21</xdr:col>
      <xdr:colOff>285750</xdr:colOff>
      <xdr:row>103</xdr:row>
      <xdr:rowOff>66675</xdr:rowOff>
    </xdr:to>
    <xdr:sp>
      <xdr:nvSpPr>
        <xdr:cNvPr id="116" name="Polygon 115"/>
        <xdr:cNvSpPr>
          <a:spLocks/>
        </xdr:cNvSpPr>
      </xdr:nvSpPr>
      <xdr:spPr>
        <a:xfrm>
          <a:off x="6838950" y="14182725"/>
          <a:ext cx="6000750" cy="2562225"/>
        </a:xfrm>
        <a:custGeom>
          <a:pathLst>
            <a:path h="269" w="630">
              <a:moveTo>
                <a:pt x="187" y="1"/>
              </a:moveTo>
              <a:lnTo>
                <a:pt x="167" y="0"/>
              </a:lnTo>
              <a:lnTo>
                <a:pt x="160" y="3"/>
              </a:lnTo>
              <a:lnTo>
                <a:pt x="145" y="6"/>
              </a:lnTo>
              <a:lnTo>
                <a:pt x="139" y="5"/>
              </a:lnTo>
              <a:lnTo>
                <a:pt x="132" y="0"/>
              </a:lnTo>
              <a:lnTo>
                <a:pt x="120" y="0"/>
              </a:lnTo>
              <a:lnTo>
                <a:pt x="116" y="8"/>
              </a:lnTo>
              <a:lnTo>
                <a:pt x="120" y="13"/>
              </a:lnTo>
              <a:lnTo>
                <a:pt x="122" y="19"/>
              </a:lnTo>
              <a:lnTo>
                <a:pt x="114" y="16"/>
              </a:lnTo>
              <a:lnTo>
                <a:pt x="109" y="19"/>
              </a:lnTo>
              <a:lnTo>
                <a:pt x="101" y="22"/>
              </a:lnTo>
              <a:lnTo>
                <a:pt x="99" y="29"/>
              </a:lnTo>
              <a:lnTo>
                <a:pt x="97" y="33"/>
              </a:lnTo>
              <a:lnTo>
                <a:pt x="97" y="41"/>
              </a:lnTo>
              <a:lnTo>
                <a:pt x="102" y="46"/>
              </a:lnTo>
              <a:lnTo>
                <a:pt x="99" y="48"/>
              </a:lnTo>
              <a:lnTo>
                <a:pt x="95" y="51"/>
              </a:lnTo>
              <a:lnTo>
                <a:pt x="91" y="59"/>
              </a:lnTo>
              <a:cubicBezTo>
                <a:pt x="88" y="64"/>
                <a:pt x="89" y="62"/>
                <a:pt x="89" y="68"/>
              </a:cubicBezTo>
              <a:lnTo>
                <a:pt x="90" y="73"/>
              </a:lnTo>
              <a:lnTo>
                <a:pt x="92" y="79"/>
              </a:lnTo>
              <a:lnTo>
                <a:pt x="90" y="84"/>
              </a:lnTo>
              <a:lnTo>
                <a:pt x="85" y="93"/>
              </a:lnTo>
              <a:lnTo>
                <a:pt x="80" y="101"/>
              </a:lnTo>
              <a:cubicBezTo>
                <a:pt x="79" y="101"/>
                <a:pt x="71" y="106"/>
                <a:pt x="70" y="106"/>
              </a:cubicBezTo>
              <a:lnTo>
                <a:pt x="64" y="106"/>
              </a:lnTo>
              <a:lnTo>
                <a:pt x="57" y="106"/>
              </a:lnTo>
              <a:lnTo>
                <a:pt x="54" y="98"/>
              </a:lnTo>
              <a:lnTo>
                <a:pt x="51" y="92"/>
              </a:lnTo>
              <a:lnTo>
                <a:pt x="50" y="90"/>
              </a:lnTo>
              <a:lnTo>
                <a:pt x="49" y="85"/>
              </a:lnTo>
              <a:lnTo>
                <a:pt x="49" y="82"/>
              </a:lnTo>
              <a:lnTo>
                <a:pt x="52" y="76"/>
              </a:lnTo>
              <a:lnTo>
                <a:pt x="52" y="70"/>
              </a:lnTo>
              <a:lnTo>
                <a:pt x="45" y="68"/>
              </a:lnTo>
              <a:lnTo>
                <a:pt x="42" y="74"/>
              </a:lnTo>
              <a:lnTo>
                <a:pt x="36" y="81"/>
              </a:lnTo>
              <a:lnTo>
                <a:pt x="31" y="81"/>
              </a:lnTo>
              <a:lnTo>
                <a:pt x="29" y="87"/>
              </a:lnTo>
              <a:lnTo>
                <a:pt x="24" y="93"/>
              </a:lnTo>
              <a:cubicBezTo>
                <a:pt x="14" y="100"/>
                <a:pt x="19" y="99"/>
                <a:pt x="9" y="99"/>
              </a:cubicBezTo>
              <a:lnTo>
                <a:pt x="4" y="97"/>
              </a:lnTo>
              <a:lnTo>
                <a:pt x="1" y="103"/>
              </a:lnTo>
              <a:lnTo>
                <a:pt x="3" y="108"/>
              </a:lnTo>
              <a:lnTo>
                <a:pt x="1" y="111"/>
              </a:lnTo>
              <a:lnTo>
                <a:pt x="0" y="118"/>
              </a:lnTo>
              <a:lnTo>
                <a:pt x="5" y="124"/>
              </a:lnTo>
              <a:lnTo>
                <a:pt x="15" y="126"/>
              </a:lnTo>
              <a:lnTo>
                <a:pt x="22" y="116"/>
              </a:lnTo>
              <a:lnTo>
                <a:pt x="26" y="111"/>
              </a:lnTo>
              <a:lnTo>
                <a:pt x="30" y="110"/>
              </a:lnTo>
              <a:lnTo>
                <a:pt x="31" y="113"/>
              </a:lnTo>
              <a:lnTo>
                <a:pt x="27" y="116"/>
              </a:lnTo>
              <a:lnTo>
                <a:pt x="30" y="119"/>
              </a:lnTo>
              <a:lnTo>
                <a:pt x="31" y="123"/>
              </a:lnTo>
              <a:lnTo>
                <a:pt x="35" y="127"/>
              </a:lnTo>
              <a:lnTo>
                <a:pt x="41" y="129"/>
              </a:lnTo>
              <a:lnTo>
                <a:pt x="47" y="134"/>
              </a:lnTo>
              <a:lnTo>
                <a:pt x="58" y="137"/>
              </a:lnTo>
              <a:lnTo>
                <a:pt x="66" y="136"/>
              </a:lnTo>
              <a:lnTo>
                <a:pt x="67" y="139"/>
              </a:lnTo>
              <a:lnTo>
                <a:pt x="64" y="143"/>
              </a:lnTo>
              <a:lnTo>
                <a:pt x="61" y="146"/>
              </a:lnTo>
              <a:lnTo>
                <a:pt x="65" y="148"/>
              </a:lnTo>
              <a:lnTo>
                <a:pt x="68" y="151"/>
              </a:lnTo>
              <a:lnTo>
                <a:pt x="73" y="148"/>
              </a:lnTo>
              <a:lnTo>
                <a:pt x="76" y="154"/>
              </a:lnTo>
              <a:lnTo>
                <a:pt x="76" y="158"/>
              </a:lnTo>
              <a:lnTo>
                <a:pt x="75" y="162"/>
              </a:lnTo>
              <a:lnTo>
                <a:pt x="80" y="162"/>
              </a:lnTo>
              <a:lnTo>
                <a:pt x="83" y="158"/>
              </a:lnTo>
              <a:lnTo>
                <a:pt x="88" y="161"/>
              </a:lnTo>
              <a:lnTo>
                <a:pt x="92" y="161"/>
              </a:lnTo>
              <a:lnTo>
                <a:pt x="89" y="155"/>
              </a:lnTo>
              <a:lnTo>
                <a:pt x="85" y="150"/>
              </a:lnTo>
              <a:lnTo>
                <a:pt x="80" y="147"/>
              </a:lnTo>
              <a:lnTo>
                <a:pt x="82" y="136"/>
              </a:lnTo>
              <a:lnTo>
                <a:pt x="79" y="126"/>
              </a:lnTo>
              <a:lnTo>
                <a:pt x="80" y="122"/>
              </a:lnTo>
              <a:lnTo>
                <a:pt x="92" y="115"/>
              </a:lnTo>
              <a:lnTo>
                <a:pt x="101" y="108"/>
              </a:lnTo>
              <a:lnTo>
                <a:pt x="110" y="111"/>
              </a:lnTo>
              <a:lnTo>
                <a:pt x="115" y="111"/>
              </a:lnTo>
              <a:lnTo>
                <a:pt x="123" y="112"/>
              </a:lnTo>
              <a:lnTo>
                <a:pt x="130" y="108"/>
              </a:lnTo>
              <a:lnTo>
                <a:pt x="120" y="103"/>
              </a:lnTo>
              <a:lnTo>
                <a:pt x="111" y="102"/>
              </a:lnTo>
              <a:lnTo>
                <a:pt x="111" y="96"/>
              </a:lnTo>
              <a:lnTo>
                <a:pt x="113" y="88"/>
              </a:lnTo>
              <a:lnTo>
                <a:pt x="111" y="81"/>
              </a:lnTo>
              <a:lnTo>
                <a:pt x="115" y="77"/>
              </a:lnTo>
              <a:lnTo>
                <a:pt x="117" y="76"/>
              </a:lnTo>
              <a:lnTo>
                <a:pt x="118" y="68"/>
              </a:lnTo>
              <a:lnTo>
                <a:pt x="121" y="61"/>
              </a:lnTo>
              <a:lnTo>
                <a:pt x="121" y="58"/>
              </a:lnTo>
              <a:lnTo>
                <a:pt x="123" y="50"/>
              </a:lnTo>
              <a:lnTo>
                <a:pt x="131" y="45"/>
              </a:lnTo>
              <a:lnTo>
                <a:pt x="136" y="47"/>
              </a:lnTo>
              <a:lnTo>
                <a:pt x="140" y="40"/>
              </a:lnTo>
              <a:lnTo>
                <a:pt x="146" y="36"/>
              </a:lnTo>
              <a:lnTo>
                <a:pt x="150" y="36"/>
              </a:lnTo>
              <a:lnTo>
                <a:pt x="152" y="37"/>
              </a:lnTo>
              <a:lnTo>
                <a:pt x="156" y="28"/>
              </a:lnTo>
              <a:lnTo>
                <a:pt x="161" y="21"/>
              </a:lnTo>
              <a:lnTo>
                <a:pt x="166" y="15"/>
              </a:lnTo>
              <a:lnTo>
                <a:pt x="173" y="19"/>
              </a:lnTo>
              <a:lnTo>
                <a:pt x="177" y="22"/>
              </a:lnTo>
              <a:lnTo>
                <a:pt x="175" y="31"/>
              </a:lnTo>
              <a:lnTo>
                <a:pt x="172" y="44"/>
              </a:lnTo>
              <a:lnTo>
                <a:pt x="171" y="52"/>
              </a:lnTo>
              <a:lnTo>
                <a:pt x="167" y="56"/>
              </a:lnTo>
              <a:lnTo>
                <a:pt x="164" y="58"/>
              </a:lnTo>
              <a:lnTo>
                <a:pt x="157" y="61"/>
              </a:lnTo>
              <a:lnTo>
                <a:pt x="160" y="67"/>
              </a:lnTo>
              <a:lnTo>
                <a:pt x="163" y="72"/>
              </a:lnTo>
              <a:lnTo>
                <a:pt x="166" y="78"/>
              </a:lnTo>
              <a:lnTo>
                <a:pt x="171" y="83"/>
              </a:lnTo>
              <a:lnTo>
                <a:pt x="173" y="92"/>
              </a:lnTo>
              <a:lnTo>
                <a:pt x="177" y="99"/>
              </a:lnTo>
              <a:lnTo>
                <a:pt x="177" y="106"/>
              </a:lnTo>
              <a:lnTo>
                <a:pt x="172" y="109"/>
              </a:lnTo>
              <a:lnTo>
                <a:pt x="171" y="113"/>
              </a:lnTo>
              <a:lnTo>
                <a:pt x="177" y="116"/>
              </a:lnTo>
              <a:lnTo>
                <a:pt x="183" y="119"/>
              </a:lnTo>
              <a:lnTo>
                <a:pt x="191" y="121"/>
              </a:lnTo>
              <a:lnTo>
                <a:pt x="195" y="116"/>
              </a:lnTo>
              <a:lnTo>
                <a:pt x="197" y="112"/>
              </a:lnTo>
              <a:lnTo>
                <a:pt x="201" y="112"/>
              </a:lnTo>
              <a:cubicBezTo>
                <a:pt x="202" y="113"/>
                <a:pt x="204" y="113"/>
                <a:pt x="205" y="114"/>
              </a:cubicBezTo>
              <a:cubicBezTo>
                <a:pt x="206" y="115"/>
                <a:pt x="204" y="117"/>
                <a:pt x="204" y="117"/>
              </a:cubicBezTo>
              <a:lnTo>
                <a:pt x="203" y="121"/>
              </a:lnTo>
              <a:lnTo>
                <a:pt x="205" y="126"/>
              </a:lnTo>
              <a:lnTo>
                <a:pt x="204" y="129"/>
              </a:lnTo>
              <a:lnTo>
                <a:pt x="206" y="133"/>
              </a:lnTo>
              <a:cubicBezTo>
                <a:pt x="207" y="137"/>
                <a:pt x="208" y="135"/>
                <a:pt x="211" y="138"/>
              </a:cubicBezTo>
              <a:lnTo>
                <a:pt x="216" y="139"/>
              </a:lnTo>
              <a:lnTo>
                <a:pt x="218" y="131"/>
              </a:lnTo>
              <a:lnTo>
                <a:pt x="218" y="128"/>
              </a:lnTo>
              <a:lnTo>
                <a:pt x="218" y="121"/>
              </a:lnTo>
              <a:lnTo>
                <a:pt x="218" y="117"/>
              </a:lnTo>
              <a:lnTo>
                <a:pt x="222" y="116"/>
              </a:lnTo>
              <a:lnTo>
                <a:pt x="225" y="116"/>
              </a:lnTo>
              <a:lnTo>
                <a:pt x="231" y="118"/>
              </a:lnTo>
              <a:lnTo>
                <a:pt x="238" y="118"/>
              </a:lnTo>
              <a:lnTo>
                <a:pt x="242" y="118"/>
              </a:lnTo>
              <a:lnTo>
                <a:pt x="248" y="113"/>
              </a:lnTo>
              <a:lnTo>
                <a:pt x="248" y="108"/>
              </a:lnTo>
              <a:lnTo>
                <a:pt x="250" y="103"/>
              </a:lnTo>
              <a:lnTo>
                <a:pt x="252" y="98"/>
              </a:lnTo>
              <a:lnTo>
                <a:pt x="255" y="93"/>
              </a:lnTo>
              <a:cubicBezTo>
                <a:pt x="257" y="93"/>
                <a:pt x="262" y="94"/>
                <a:pt x="262" y="94"/>
              </a:cubicBezTo>
              <a:lnTo>
                <a:pt x="266" y="98"/>
              </a:lnTo>
              <a:lnTo>
                <a:pt x="270" y="99"/>
              </a:lnTo>
              <a:lnTo>
                <a:pt x="275" y="101"/>
              </a:lnTo>
              <a:lnTo>
                <a:pt x="275" y="104"/>
              </a:lnTo>
              <a:lnTo>
                <a:pt x="282" y="104"/>
              </a:lnTo>
              <a:lnTo>
                <a:pt x="286" y="104"/>
              </a:lnTo>
              <a:lnTo>
                <a:pt x="290" y="107"/>
              </a:lnTo>
              <a:lnTo>
                <a:pt x="291" y="109"/>
              </a:lnTo>
              <a:lnTo>
                <a:pt x="295" y="113"/>
              </a:lnTo>
              <a:lnTo>
                <a:pt x="298" y="112"/>
              </a:lnTo>
              <a:lnTo>
                <a:pt x="302" y="107"/>
              </a:lnTo>
              <a:lnTo>
                <a:pt x="307" y="107"/>
              </a:lnTo>
              <a:lnTo>
                <a:pt x="311" y="114"/>
              </a:lnTo>
              <a:lnTo>
                <a:pt x="315" y="116"/>
              </a:lnTo>
              <a:lnTo>
                <a:pt x="317" y="117"/>
              </a:lnTo>
              <a:lnTo>
                <a:pt x="323" y="117"/>
              </a:lnTo>
              <a:lnTo>
                <a:pt x="327" y="116"/>
              </a:lnTo>
              <a:cubicBezTo>
                <a:pt x="330" y="115"/>
                <a:pt x="334" y="113"/>
                <a:pt x="337" y="113"/>
              </a:cubicBezTo>
              <a:cubicBezTo>
                <a:pt x="340" y="113"/>
                <a:pt x="332" y="119"/>
                <a:pt x="332" y="119"/>
              </a:cubicBezTo>
              <a:cubicBezTo>
                <a:pt x="331" y="121"/>
                <a:pt x="330" y="124"/>
                <a:pt x="333" y="124"/>
              </a:cubicBezTo>
              <a:cubicBezTo>
                <a:pt x="334" y="125"/>
                <a:pt x="337" y="126"/>
                <a:pt x="337" y="126"/>
              </a:cubicBezTo>
              <a:lnTo>
                <a:pt x="337" y="129"/>
              </a:lnTo>
              <a:lnTo>
                <a:pt x="343" y="133"/>
              </a:lnTo>
              <a:lnTo>
                <a:pt x="347" y="133"/>
              </a:lnTo>
              <a:cubicBezTo>
                <a:pt x="348" y="126"/>
                <a:pt x="346" y="128"/>
                <a:pt x="353" y="128"/>
              </a:cubicBezTo>
              <a:lnTo>
                <a:pt x="358" y="128"/>
              </a:lnTo>
              <a:lnTo>
                <a:pt x="358" y="125"/>
              </a:lnTo>
              <a:cubicBezTo>
                <a:pt x="356" y="120"/>
                <a:pt x="355" y="117"/>
                <a:pt x="349" y="117"/>
              </a:cubicBezTo>
              <a:lnTo>
                <a:pt x="347" y="116"/>
              </a:lnTo>
              <a:lnTo>
                <a:pt x="344" y="113"/>
              </a:lnTo>
              <a:lnTo>
                <a:pt x="344" y="107"/>
              </a:lnTo>
              <a:lnTo>
                <a:pt x="347" y="106"/>
              </a:lnTo>
              <a:lnTo>
                <a:pt x="351" y="109"/>
              </a:lnTo>
              <a:lnTo>
                <a:pt x="355" y="108"/>
              </a:lnTo>
              <a:lnTo>
                <a:pt x="360" y="103"/>
              </a:lnTo>
              <a:lnTo>
                <a:pt x="363" y="100"/>
              </a:lnTo>
              <a:lnTo>
                <a:pt x="368" y="97"/>
              </a:lnTo>
              <a:lnTo>
                <a:pt x="372" y="91"/>
              </a:lnTo>
              <a:lnTo>
                <a:pt x="375" y="86"/>
              </a:lnTo>
              <a:lnTo>
                <a:pt x="378" y="81"/>
              </a:lnTo>
              <a:lnTo>
                <a:pt x="387" y="77"/>
              </a:lnTo>
              <a:lnTo>
                <a:pt x="392" y="76"/>
              </a:lnTo>
              <a:lnTo>
                <a:pt x="395" y="76"/>
              </a:lnTo>
              <a:lnTo>
                <a:pt x="426" y="82"/>
              </a:lnTo>
              <a:lnTo>
                <a:pt x="476" y="118"/>
              </a:lnTo>
              <a:lnTo>
                <a:pt x="492" y="152"/>
              </a:lnTo>
              <a:lnTo>
                <a:pt x="496" y="156"/>
              </a:lnTo>
              <a:lnTo>
                <a:pt x="496" y="161"/>
              </a:lnTo>
              <a:lnTo>
                <a:pt x="494" y="169"/>
              </a:lnTo>
              <a:lnTo>
                <a:pt x="489" y="181"/>
              </a:lnTo>
              <a:lnTo>
                <a:pt x="489" y="187"/>
              </a:lnTo>
              <a:lnTo>
                <a:pt x="491" y="193"/>
              </a:lnTo>
              <a:lnTo>
                <a:pt x="495" y="197"/>
              </a:lnTo>
              <a:lnTo>
                <a:pt x="500" y="201"/>
              </a:lnTo>
              <a:lnTo>
                <a:pt x="506" y="204"/>
              </a:lnTo>
              <a:lnTo>
                <a:pt x="512" y="209"/>
              </a:lnTo>
              <a:lnTo>
                <a:pt x="522" y="216"/>
              </a:lnTo>
              <a:lnTo>
                <a:pt x="530" y="218"/>
              </a:lnTo>
              <a:lnTo>
                <a:pt x="541" y="222"/>
              </a:lnTo>
              <a:lnTo>
                <a:pt x="543" y="221"/>
              </a:lnTo>
              <a:lnTo>
                <a:pt x="547" y="218"/>
              </a:lnTo>
              <a:lnTo>
                <a:pt x="548" y="223"/>
              </a:lnTo>
              <a:lnTo>
                <a:pt x="542" y="232"/>
              </a:lnTo>
              <a:lnTo>
                <a:pt x="545" y="237"/>
              </a:lnTo>
              <a:lnTo>
                <a:pt x="556" y="244"/>
              </a:lnTo>
              <a:lnTo>
                <a:pt x="558" y="249"/>
              </a:lnTo>
              <a:lnTo>
                <a:pt x="560" y="243"/>
              </a:lnTo>
              <a:lnTo>
                <a:pt x="554" y="236"/>
              </a:lnTo>
              <a:lnTo>
                <a:pt x="550" y="228"/>
              </a:lnTo>
              <a:lnTo>
                <a:pt x="553" y="225"/>
              </a:lnTo>
              <a:lnTo>
                <a:pt x="558" y="232"/>
              </a:lnTo>
              <a:lnTo>
                <a:pt x="565" y="234"/>
              </a:lnTo>
              <a:lnTo>
                <a:pt x="571" y="237"/>
              </a:lnTo>
              <a:lnTo>
                <a:pt x="577" y="237"/>
              </a:lnTo>
              <a:lnTo>
                <a:pt x="580" y="238"/>
              </a:lnTo>
              <a:lnTo>
                <a:pt x="586" y="239"/>
              </a:lnTo>
              <a:lnTo>
                <a:pt x="591" y="242"/>
              </a:lnTo>
              <a:lnTo>
                <a:pt x="600" y="242"/>
              </a:lnTo>
              <a:lnTo>
                <a:pt x="601" y="247"/>
              </a:lnTo>
              <a:lnTo>
                <a:pt x="602" y="251"/>
              </a:lnTo>
              <a:lnTo>
                <a:pt x="606" y="256"/>
              </a:lnTo>
              <a:lnTo>
                <a:pt x="610" y="258"/>
              </a:lnTo>
              <a:lnTo>
                <a:pt x="616" y="259"/>
              </a:lnTo>
              <a:lnTo>
                <a:pt x="620" y="258"/>
              </a:lnTo>
              <a:lnTo>
                <a:pt x="625" y="256"/>
              </a:lnTo>
              <a:lnTo>
                <a:pt x="627" y="256"/>
              </a:lnTo>
              <a:lnTo>
                <a:pt x="628" y="259"/>
              </a:lnTo>
              <a:lnTo>
                <a:pt x="627" y="269"/>
              </a:lnTo>
              <a:lnTo>
                <a:pt x="630" y="258"/>
              </a:lnTo>
              <a:cubicBezTo>
                <a:pt x="628" y="253"/>
                <a:pt x="627" y="253"/>
                <a:pt x="622" y="253"/>
              </a:cubicBezTo>
              <a:lnTo>
                <a:pt x="620" y="253"/>
              </a:lnTo>
              <a:lnTo>
                <a:pt x="614" y="247"/>
              </a:lnTo>
              <a:lnTo>
                <a:pt x="609" y="242"/>
              </a:lnTo>
              <a:lnTo>
                <a:pt x="602" y="240"/>
              </a:lnTo>
              <a:lnTo>
                <a:pt x="595" y="236"/>
              </a:lnTo>
              <a:lnTo>
                <a:pt x="591" y="237"/>
              </a:lnTo>
              <a:lnTo>
                <a:pt x="585" y="238"/>
              </a:lnTo>
              <a:lnTo>
                <a:pt x="571" y="233"/>
              </a:lnTo>
              <a:lnTo>
                <a:pt x="567" y="228"/>
              </a:lnTo>
              <a:lnTo>
                <a:pt x="559" y="221"/>
              </a:lnTo>
              <a:lnTo>
                <a:pt x="559" y="216"/>
              </a:lnTo>
              <a:lnTo>
                <a:pt x="562" y="211"/>
              </a:lnTo>
              <a:lnTo>
                <a:pt x="566" y="202"/>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342900</xdr:colOff>
      <xdr:row>86</xdr:row>
      <xdr:rowOff>142875</xdr:rowOff>
    </xdr:from>
    <xdr:to>
      <xdr:col>20</xdr:col>
      <xdr:colOff>381000</xdr:colOff>
      <xdr:row>97</xdr:row>
      <xdr:rowOff>104775</xdr:rowOff>
    </xdr:to>
    <xdr:sp>
      <xdr:nvSpPr>
        <xdr:cNvPr id="117" name="Polygon 116"/>
        <xdr:cNvSpPr>
          <a:spLocks/>
        </xdr:cNvSpPr>
      </xdr:nvSpPr>
      <xdr:spPr>
        <a:xfrm>
          <a:off x="8629650" y="14068425"/>
          <a:ext cx="3695700" cy="1743075"/>
        </a:xfrm>
        <a:custGeom>
          <a:pathLst>
            <a:path h="183" w="388">
              <a:moveTo>
                <a:pt x="0" y="13"/>
              </a:moveTo>
              <a:cubicBezTo>
                <a:pt x="1" y="13"/>
                <a:pt x="1" y="13"/>
                <a:pt x="2" y="13"/>
              </a:cubicBezTo>
              <a:lnTo>
                <a:pt x="12" y="14"/>
              </a:lnTo>
              <a:lnTo>
                <a:pt x="11" y="25"/>
              </a:lnTo>
              <a:lnTo>
                <a:pt x="11" y="33"/>
              </a:lnTo>
              <a:lnTo>
                <a:pt x="12" y="41"/>
              </a:lnTo>
              <a:lnTo>
                <a:pt x="10" y="50"/>
              </a:lnTo>
              <a:lnTo>
                <a:pt x="13" y="59"/>
              </a:lnTo>
              <a:lnTo>
                <a:pt x="11" y="65"/>
              </a:lnTo>
              <a:lnTo>
                <a:pt x="2" y="67"/>
              </a:lnTo>
              <a:lnTo>
                <a:pt x="6" y="73"/>
              </a:lnTo>
              <a:lnTo>
                <a:pt x="11" y="76"/>
              </a:lnTo>
              <a:lnTo>
                <a:pt x="14" y="84"/>
              </a:lnTo>
              <a:lnTo>
                <a:pt x="23" y="90"/>
              </a:lnTo>
              <a:lnTo>
                <a:pt x="27" y="90"/>
              </a:lnTo>
              <a:lnTo>
                <a:pt x="28" y="80"/>
              </a:lnTo>
              <a:lnTo>
                <a:pt x="32" y="65"/>
              </a:lnTo>
              <a:cubicBezTo>
                <a:pt x="36" y="52"/>
                <a:pt x="27" y="65"/>
                <a:pt x="27" y="54"/>
              </a:cubicBezTo>
              <a:lnTo>
                <a:pt x="27" y="40"/>
              </a:lnTo>
              <a:lnTo>
                <a:pt x="26" y="34"/>
              </a:lnTo>
              <a:lnTo>
                <a:pt x="31" y="25"/>
              </a:lnTo>
              <a:lnTo>
                <a:pt x="33" y="18"/>
              </a:lnTo>
              <a:lnTo>
                <a:pt x="38" y="7"/>
              </a:lnTo>
              <a:lnTo>
                <a:pt x="48" y="2"/>
              </a:lnTo>
              <a:lnTo>
                <a:pt x="57" y="0"/>
              </a:lnTo>
              <a:lnTo>
                <a:pt x="66" y="1"/>
              </a:lnTo>
              <a:lnTo>
                <a:pt x="77" y="1"/>
              </a:lnTo>
              <a:lnTo>
                <a:pt x="86" y="0"/>
              </a:lnTo>
              <a:lnTo>
                <a:pt x="93" y="6"/>
              </a:lnTo>
              <a:lnTo>
                <a:pt x="104" y="16"/>
              </a:lnTo>
              <a:lnTo>
                <a:pt x="109" y="20"/>
              </a:lnTo>
              <a:lnTo>
                <a:pt x="112" y="30"/>
              </a:lnTo>
              <a:lnTo>
                <a:pt x="114" y="40"/>
              </a:lnTo>
              <a:lnTo>
                <a:pt x="124" y="50"/>
              </a:lnTo>
              <a:lnTo>
                <a:pt x="131" y="58"/>
              </a:lnTo>
              <a:lnTo>
                <a:pt x="133" y="63"/>
              </a:lnTo>
              <a:lnTo>
                <a:pt x="137" y="73"/>
              </a:lnTo>
              <a:lnTo>
                <a:pt x="143" y="80"/>
              </a:lnTo>
              <a:lnTo>
                <a:pt x="152" y="85"/>
              </a:lnTo>
              <a:lnTo>
                <a:pt x="161" y="91"/>
              </a:lnTo>
              <a:lnTo>
                <a:pt x="166" y="88"/>
              </a:lnTo>
              <a:lnTo>
                <a:pt x="168" y="84"/>
              </a:lnTo>
              <a:lnTo>
                <a:pt x="169" y="82"/>
              </a:lnTo>
              <a:lnTo>
                <a:pt x="172" y="77"/>
              </a:lnTo>
              <a:lnTo>
                <a:pt x="173" y="70"/>
              </a:lnTo>
              <a:lnTo>
                <a:pt x="163" y="65"/>
              </a:lnTo>
              <a:lnTo>
                <a:pt x="157" y="64"/>
              </a:lnTo>
              <a:lnTo>
                <a:pt x="152" y="59"/>
              </a:lnTo>
              <a:lnTo>
                <a:pt x="152" y="52"/>
              </a:lnTo>
              <a:lnTo>
                <a:pt x="148" y="42"/>
              </a:lnTo>
              <a:lnTo>
                <a:pt x="152" y="33"/>
              </a:lnTo>
              <a:lnTo>
                <a:pt x="159" y="29"/>
              </a:lnTo>
              <a:lnTo>
                <a:pt x="166" y="25"/>
              </a:lnTo>
              <a:lnTo>
                <a:pt x="174" y="23"/>
              </a:lnTo>
              <a:lnTo>
                <a:pt x="183" y="20"/>
              </a:lnTo>
              <a:lnTo>
                <a:pt x="192" y="20"/>
              </a:lnTo>
              <a:lnTo>
                <a:pt x="198" y="26"/>
              </a:lnTo>
              <a:lnTo>
                <a:pt x="201" y="34"/>
              </a:lnTo>
              <a:lnTo>
                <a:pt x="203" y="44"/>
              </a:lnTo>
              <a:lnTo>
                <a:pt x="203" y="54"/>
              </a:lnTo>
              <a:lnTo>
                <a:pt x="204" y="61"/>
              </a:lnTo>
              <a:lnTo>
                <a:pt x="207" y="66"/>
              </a:lnTo>
              <a:lnTo>
                <a:pt x="209" y="70"/>
              </a:lnTo>
              <a:lnTo>
                <a:pt x="213" y="64"/>
              </a:lnTo>
              <a:lnTo>
                <a:pt x="219" y="59"/>
              </a:lnTo>
              <a:lnTo>
                <a:pt x="222" y="58"/>
              </a:lnTo>
              <a:lnTo>
                <a:pt x="231" y="55"/>
              </a:lnTo>
              <a:lnTo>
                <a:pt x="237" y="59"/>
              </a:lnTo>
              <a:lnTo>
                <a:pt x="244" y="61"/>
              </a:lnTo>
              <a:lnTo>
                <a:pt x="249" y="58"/>
              </a:lnTo>
              <a:lnTo>
                <a:pt x="252" y="55"/>
              </a:lnTo>
              <a:lnTo>
                <a:pt x="257" y="50"/>
              </a:lnTo>
              <a:lnTo>
                <a:pt x="252" y="47"/>
              </a:lnTo>
              <a:lnTo>
                <a:pt x="250" y="42"/>
              </a:lnTo>
              <a:lnTo>
                <a:pt x="251" y="38"/>
              </a:lnTo>
              <a:lnTo>
                <a:pt x="257" y="39"/>
              </a:lnTo>
              <a:lnTo>
                <a:pt x="262" y="41"/>
              </a:lnTo>
              <a:cubicBezTo>
                <a:pt x="264" y="42"/>
                <a:pt x="268" y="44"/>
                <a:pt x="268" y="44"/>
              </a:cubicBezTo>
              <a:lnTo>
                <a:pt x="272" y="45"/>
              </a:lnTo>
              <a:cubicBezTo>
                <a:pt x="274" y="45"/>
                <a:pt x="278" y="44"/>
                <a:pt x="278" y="46"/>
              </a:cubicBezTo>
              <a:cubicBezTo>
                <a:pt x="278" y="48"/>
                <a:pt x="272" y="48"/>
                <a:pt x="272" y="48"/>
              </a:cubicBezTo>
              <a:lnTo>
                <a:pt x="268" y="48"/>
              </a:lnTo>
              <a:lnTo>
                <a:pt x="263" y="48"/>
              </a:lnTo>
              <a:lnTo>
                <a:pt x="261" y="51"/>
              </a:lnTo>
              <a:lnTo>
                <a:pt x="261" y="54"/>
              </a:lnTo>
              <a:lnTo>
                <a:pt x="264" y="56"/>
              </a:lnTo>
              <a:lnTo>
                <a:pt x="276" y="56"/>
              </a:lnTo>
              <a:lnTo>
                <a:pt x="282" y="59"/>
              </a:lnTo>
              <a:lnTo>
                <a:pt x="288" y="64"/>
              </a:lnTo>
              <a:lnTo>
                <a:pt x="294" y="69"/>
              </a:lnTo>
              <a:lnTo>
                <a:pt x="302" y="74"/>
              </a:lnTo>
              <a:lnTo>
                <a:pt x="309" y="79"/>
              </a:lnTo>
              <a:lnTo>
                <a:pt x="316" y="84"/>
              </a:lnTo>
              <a:lnTo>
                <a:pt x="321" y="93"/>
              </a:lnTo>
              <a:lnTo>
                <a:pt x="326" y="103"/>
              </a:lnTo>
              <a:lnTo>
                <a:pt x="327" y="110"/>
              </a:lnTo>
              <a:cubicBezTo>
                <a:pt x="327" y="112"/>
                <a:pt x="329" y="118"/>
                <a:pt x="327" y="120"/>
              </a:cubicBezTo>
              <a:cubicBezTo>
                <a:pt x="326" y="121"/>
                <a:pt x="323" y="121"/>
                <a:pt x="323" y="121"/>
              </a:cubicBezTo>
              <a:lnTo>
                <a:pt x="322" y="125"/>
              </a:lnTo>
              <a:lnTo>
                <a:pt x="324" y="131"/>
              </a:lnTo>
              <a:lnTo>
                <a:pt x="324" y="138"/>
              </a:lnTo>
              <a:lnTo>
                <a:pt x="317" y="143"/>
              </a:lnTo>
              <a:lnTo>
                <a:pt x="315" y="146"/>
              </a:lnTo>
              <a:lnTo>
                <a:pt x="315" y="151"/>
              </a:lnTo>
              <a:lnTo>
                <a:pt x="326" y="151"/>
              </a:lnTo>
              <a:lnTo>
                <a:pt x="333" y="151"/>
              </a:lnTo>
              <a:lnTo>
                <a:pt x="343" y="150"/>
              </a:lnTo>
              <a:lnTo>
                <a:pt x="348" y="149"/>
              </a:lnTo>
              <a:lnTo>
                <a:pt x="353" y="151"/>
              </a:lnTo>
              <a:lnTo>
                <a:pt x="358" y="156"/>
              </a:lnTo>
              <a:lnTo>
                <a:pt x="364" y="164"/>
              </a:lnTo>
              <a:lnTo>
                <a:pt x="368" y="168"/>
              </a:lnTo>
              <a:lnTo>
                <a:pt x="374" y="174"/>
              </a:lnTo>
              <a:lnTo>
                <a:pt x="377" y="180"/>
              </a:lnTo>
              <a:lnTo>
                <a:pt x="382" y="181"/>
              </a:lnTo>
              <a:lnTo>
                <a:pt x="386" y="183"/>
              </a:lnTo>
              <a:lnTo>
                <a:pt x="388" y="183"/>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104775</xdr:colOff>
      <xdr:row>98</xdr:row>
      <xdr:rowOff>104775</xdr:rowOff>
    </xdr:from>
    <xdr:to>
      <xdr:col>20</xdr:col>
      <xdr:colOff>352425</xdr:colOff>
      <xdr:row>100</xdr:row>
      <xdr:rowOff>76200</xdr:rowOff>
    </xdr:to>
    <xdr:sp>
      <xdr:nvSpPr>
        <xdr:cNvPr id="118" name="Polygon 117"/>
        <xdr:cNvSpPr>
          <a:spLocks/>
        </xdr:cNvSpPr>
      </xdr:nvSpPr>
      <xdr:spPr>
        <a:xfrm>
          <a:off x="12049125" y="15973425"/>
          <a:ext cx="247650" cy="295275"/>
        </a:xfrm>
        <a:custGeom>
          <a:pathLst>
            <a:path h="31" w="26">
              <a:moveTo>
                <a:pt x="0" y="31"/>
              </a:moveTo>
              <a:lnTo>
                <a:pt x="14" y="24"/>
              </a:lnTo>
              <a:lnTo>
                <a:pt x="26"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590550</xdr:colOff>
      <xdr:row>105</xdr:row>
      <xdr:rowOff>66675</xdr:rowOff>
    </xdr:from>
    <xdr:to>
      <xdr:col>27</xdr:col>
      <xdr:colOff>228600</xdr:colOff>
      <xdr:row>114</xdr:row>
      <xdr:rowOff>47625</xdr:rowOff>
    </xdr:to>
    <xdr:sp>
      <xdr:nvSpPr>
        <xdr:cNvPr id="119" name="Polygon 118"/>
        <xdr:cNvSpPr>
          <a:spLocks/>
        </xdr:cNvSpPr>
      </xdr:nvSpPr>
      <xdr:spPr>
        <a:xfrm>
          <a:off x="15582900" y="17068800"/>
          <a:ext cx="857250" cy="1438275"/>
        </a:xfrm>
        <a:custGeom>
          <a:pathLst>
            <a:path h="151" w="90">
              <a:moveTo>
                <a:pt x="0" y="7"/>
              </a:moveTo>
              <a:lnTo>
                <a:pt x="26" y="0"/>
              </a:lnTo>
              <a:lnTo>
                <a:pt x="42" y="2"/>
              </a:lnTo>
              <a:lnTo>
                <a:pt x="75" y="1"/>
              </a:lnTo>
              <a:lnTo>
                <a:pt x="90" y="59"/>
              </a:lnTo>
              <a:lnTo>
                <a:pt x="42" y="15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590550</xdr:colOff>
      <xdr:row>116</xdr:row>
      <xdr:rowOff>133350</xdr:rowOff>
    </xdr:from>
    <xdr:to>
      <xdr:col>24</xdr:col>
      <xdr:colOff>523875</xdr:colOff>
      <xdr:row>127</xdr:row>
      <xdr:rowOff>114300</xdr:rowOff>
    </xdr:to>
    <xdr:sp>
      <xdr:nvSpPr>
        <xdr:cNvPr id="120" name="Polygon 119"/>
        <xdr:cNvSpPr>
          <a:spLocks/>
        </xdr:cNvSpPr>
      </xdr:nvSpPr>
      <xdr:spPr>
        <a:xfrm>
          <a:off x="11315700" y="18916650"/>
          <a:ext cx="3590925" cy="1762125"/>
        </a:xfrm>
        <a:custGeom>
          <a:pathLst>
            <a:path h="185" w="377">
              <a:moveTo>
                <a:pt x="359" y="0"/>
              </a:moveTo>
              <a:lnTo>
                <a:pt x="377" y="12"/>
              </a:lnTo>
              <a:lnTo>
                <a:pt x="352" y="20"/>
              </a:lnTo>
              <a:lnTo>
                <a:pt x="352" y="31"/>
              </a:lnTo>
              <a:lnTo>
                <a:pt x="353" y="47"/>
              </a:lnTo>
              <a:lnTo>
                <a:pt x="356" y="59"/>
              </a:lnTo>
              <a:lnTo>
                <a:pt x="352" y="80"/>
              </a:lnTo>
              <a:lnTo>
                <a:pt x="352" y="87"/>
              </a:lnTo>
              <a:lnTo>
                <a:pt x="330" y="97"/>
              </a:lnTo>
              <a:lnTo>
                <a:pt x="313" y="107"/>
              </a:lnTo>
              <a:lnTo>
                <a:pt x="297" y="110"/>
              </a:lnTo>
              <a:lnTo>
                <a:pt x="267" y="116"/>
              </a:lnTo>
              <a:lnTo>
                <a:pt x="221" y="121"/>
              </a:lnTo>
              <a:lnTo>
                <a:pt x="203" y="125"/>
              </a:lnTo>
              <a:lnTo>
                <a:pt x="208" y="154"/>
              </a:lnTo>
              <a:lnTo>
                <a:pt x="211" y="160"/>
              </a:lnTo>
              <a:lnTo>
                <a:pt x="172" y="177"/>
              </a:lnTo>
              <a:lnTo>
                <a:pt x="156" y="185"/>
              </a:lnTo>
              <a:lnTo>
                <a:pt x="0" y="116"/>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247650</xdr:colOff>
      <xdr:row>127</xdr:row>
      <xdr:rowOff>104775</xdr:rowOff>
    </xdr:from>
    <xdr:to>
      <xdr:col>24</xdr:col>
      <xdr:colOff>561975</xdr:colOff>
      <xdr:row>131</xdr:row>
      <xdr:rowOff>66675</xdr:rowOff>
    </xdr:to>
    <xdr:sp>
      <xdr:nvSpPr>
        <xdr:cNvPr id="121" name="Polygon 120"/>
        <xdr:cNvSpPr>
          <a:spLocks/>
        </xdr:cNvSpPr>
      </xdr:nvSpPr>
      <xdr:spPr>
        <a:xfrm>
          <a:off x="12801600" y="20669250"/>
          <a:ext cx="2143125" cy="609600"/>
        </a:xfrm>
        <a:custGeom>
          <a:pathLst>
            <a:path h="64" w="225">
              <a:moveTo>
                <a:pt x="225" y="49"/>
              </a:moveTo>
              <a:lnTo>
                <a:pt x="191" y="43"/>
              </a:lnTo>
              <a:lnTo>
                <a:pt x="187" y="60"/>
              </a:lnTo>
              <a:lnTo>
                <a:pt x="174" y="64"/>
              </a:lnTo>
              <a:lnTo>
                <a:pt x="96" y="43"/>
              </a:lnTo>
              <a:lnTo>
                <a:pt x="90" y="25"/>
              </a:lnTo>
              <a:lnTo>
                <a:pt x="70" y="19"/>
              </a:lnTo>
              <a:lnTo>
                <a:pt x="51" y="21"/>
              </a:lnTo>
              <a:lnTo>
                <a:pt x="45" y="24"/>
              </a:lnTo>
              <a:lnTo>
                <a:pt x="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123825</xdr:colOff>
      <xdr:row>116</xdr:row>
      <xdr:rowOff>38100</xdr:rowOff>
    </xdr:from>
    <xdr:to>
      <xdr:col>29</xdr:col>
      <xdr:colOff>314325</xdr:colOff>
      <xdr:row>140</xdr:row>
      <xdr:rowOff>47625</xdr:rowOff>
    </xdr:to>
    <xdr:sp>
      <xdr:nvSpPr>
        <xdr:cNvPr id="122" name="Polygon 121"/>
        <xdr:cNvSpPr>
          <a:spLocks/>
        </xdr:cNvSpPr>
      </xdr:nvSpPr>
      <xdr:spPr>
        <a:xfrm>
          <a:off x="13896975" y="18821400"/>
          <a:ext cx="3848100" cy="3895725"/>
        </a:xfrm>
        <a:custGeom>
          <a:pathLst>
            <a:path h="409" w="404">
              <a:moveTo>
                <a:pt x="404" y="8"/>
              </a:moveTo>
              <a:lnTo>
                <a:pt x="390" y="18"/>
              </a:lnTo>
              <a:lnTo>
                <a:pt x="362" y="8"/>
              </a:lnTo>
              <a:lnTo>
                <a:pt x="331" y="0"/>
              </a:lnTo>
              <a:lnTo>
                <a:pt x="309" y="0"/>
              </a:lnTo>
              <a:lnTo>
                <a:pt x="286" y="9"/>
              </a:lnTo>
              <a:lnTo>
                <a:pt x="229" y="38"/>
              </a:lnTo>
              <a:lnTo>
                <a:pt x="215" y="45"/>
              </a:lnTo>
              <a:lnTo>
                <a:pt x="200" y="71"/>
              </a:lnTo>
              <a:lnTo>
                <a:pt x="110" y="243"/>
              </a:lnTo>
              <a:lnTo>
                <a:pt x="64" y="324"/>
              </a:lnTo>
              <a:lnTo>
                <a:pt x="35" y="364"/>
              </a:lnTo>
              <a:lnTo>
                <a:pt x="15" y="388"/>
              </a:lnTo>
              <a:lnTo>
                <a:pt x="0" y="409"/>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140</xdr:row>
      <xdr:rowOff>57150</xdr:rowOff>
    </xdr:from>
    <xdr:to>
      <xdr:col>23</xdr:col>
      <xdr:colOff>114300</xdr:colOff>
      <xdr:row>168</xdr:row>
      <xdr:rowOff>66675</xdr:rowOff>
    </xdr:to>
    <xdr:sp>
      <xdr:nvSpPr>
        <xdr:cNvPr id="123" name="Polygon 122"/>
        <xdr:cNvSpPr>
          <a:spLocks/>
        </xdr:cNvSpPr>
      </xdr:nvSpPr>
      <xdr:spPr>
        <a:xfrm>
          <a:off x="11344275" y="22726650"/>
          <a:ext cx="2543175" cy="4543425"/>
        </a:xfrm>
        <a:custGeom>
          <a:pathLst>
            <a:path h="477" w="267">
              <a:moveTo>
                <a:pt x="267" y="0"/>
              </a:moveTo>
              <a:cubicBezTo>
                <a:pt x="266" y="0"/>
                <a:pt x="264" y="0"/>
                <a:pt x="263" y="0"/>
              </a:cubicBezTo>
              <a:lnTo>
                <a:pt x="126" y="181"/>
              </a:lnTo>
              <a:lnTo>
                <a:pt x="85" y="207"/>
              </a:lnTo>
              <a:lnTo>
                <a:pt x="66" y="229"/>
              </a:lnTo>
              <a:lnTo>
                <a:pt x="55" y="250"/>
              </a:lnTo>
              <a:lnTo>
                <a:pt x="50" y="277"/>
              </a:lnTo>
              <a:lnTo>
                <a:pt x="46" y="306"/>
              </a:lnTo>
              <a:lnTo>
                <a:pt x="38" y="322"/>
              </a:lnTo>
              <a:lnTo>
                <a:pt x="18" y="341"/>
              </a:lnTo>
              <a:lnTo>
                <a:pt x="4" y="350"/>
              </a:lnTo>
              <a:lnTo>
                <a:pt x="0" y="365"/>
              </a:lnTo>
              <a:lnTo>
                <a:pt x="9" y="395"/>
              </a:lnTo>
              <a:lnTo>
                <a:pt x="26" y="405"/>
              </a:lnTo>
              <a:lnTo>
                <a:pt x="49" y="396"/>
              </a:lnTo>
              <a:lnTo>
                <a:pt x="71" y="397"/>
              </a:lnTo>
              <a:lnTo>
                <a:pt x="92" y="396"/>
              </a:lnTo>
              <a:lnTo>
                <a:pt x="114" y="401"/>
              </a:lnTo>
              <a:lnTo>
                <a:pt x="121" y="415"/>
              </a:lnTo>
              <a:lnTo>
                <a:pt x="119" y="427"/>
              </a:lnTo>
              <a:lnTo>
                <a:pt x="109" y="447"/>
              </a:lnTo>
              <a:lnTo>
                <a:pt x="108" y="462"/>
              </a:lnTo>
              <a:lnTo>
                <a:pt x="108" y="477"/>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533400</xdr:colOff>
      <xdr:row>140</xdr:row>
      <xdr:rowOff>19050</xdr:rowOff>
    </xdr:from>
    <xdr:to>
      <xdr:col>20</xdr:col>
      <xdr:colOff>447675</xdr:colOff>
      <xdr:row>151</xdr:row>
      <xdr:rowOff>142875</xdr:rowOff>
    </xdr:to>
    <xdr:sp>
      <xdr:nvSpPr>
        <xdr:cNvPr id="124" name="Polygon 123"/>
        <xdr:cNvSpPr>
          <a:spLocks/>
        </xdr:cNvSpPr>
      </xdr:nvSpPr>
      <xdr:spPr>
        <a:xfrm>
          <a:off x="11868150" y="22688550"/>
          <a:ext cx="523875" cy="1905000"/>
        </a:xfrm>
        <a:custGeom>
          <a:pathLst>
            <a:path h="200" w="55">
              <a:moveTo>
                <a:pt x="49" y="200"/>
              </a:moveTo>
              <a:lnTo>
                <a:pt x="0" y="145"/>
              </a:lnTo>
              <a:lnTo>
                <a:pt x="55" y="88"/>
              </a:lnTo>
              <a:lnTo>
                <a:pt x="51" y="84"/>
              </a:lnTo>
              <a:lnTo>
                <a:pt x="15" y="78"/>
              </a:lnTo>
              <a:lnTo>
                <a:pt x="32" y="65"/>
              </a:lnTo>
              <a:lnTo>
                <a:pt x="20" y="27"/>
              </a:lnTo>
              <a:lnTo>
                <a:pt x="5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400050</xdr:colOff>
      <xdr:row>128</xdr:row>
      <xdr:rowOff>152400</xdr:rowOff>
    </xdr:from>
    <xdr:to>
      <xdr:col>22</xdr:col>
      <xdr:colOff>76200</xdr:colOff>
      <xdr:row>140</xdr:row>
      <xdr:rowOff>28575</xdr:rowOff>
    </xdr:to>
    <xdr:sp>
      <xdr:nvSpPr>
        <xdr:cNvPr id="125" name="Polygon 124"/>
        <xdr:cNvSpPr>
          <a:spLocks/>
        </xdr:cNvSpPr>
      </xdr:nvSpPr>
      <xdr:spPr>
        <a:xfrm>
          <a:off x="12344400" y="20878800"/>
          <a:ext cx="895350" cy="1819275"/>
        </a:xfrm>
        <a:custGeom>
          <a:pathLst>
            <a:path h="191" w="94">
              <a:moveTo>
                <a:pt x="0" y="191"/>
              </a:moveTo>
              <a:cubicBezTo>
                <a:pt x="0" y="189"/>
                <a:pt x="1" y="186"/>
                <a:pt x="1" y="186"/>
              </a:cubicBezTo>
              <a:lnTo>
                <a:pt x="9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466725</xdr:colOff>
      <xdr:row>168</xdr:row>
      <xdr:rowOff>47625</xdr:rowOff>
    </xdr:from>
    <xdr:to>
      <xdr:col>20</xdr:col>
      <xdr:colOff>438150</xdr:colOff>
      <xdr:row>211</xdr:row>
      <xdr:rowOff>123825</xdr:rowOff>
    </xdr:to>
    <xdr:sp>
      <xdr:nvSpPr>
        <xdr:cNvPr id="126" name="Polygon 125"/>
        <xdr:cNvSpPr>
          <a:spLocks/>
        </xdr:cNvSpPr>
      </xdr:nvSpPr>
      <xdr:spPr>
        <a:xfrm>
          <a:off x="11191875" y="27251025"/>
          <a:ext cx="1190625" cy="7038975"/>
        </a:xfrm>
        <a:custGeom>
          <a:pathLst>
            <a:path h="739" w="125">
              <a:moveTo>
                <a:pt x="48" y="739"/>
              </a:moveTo>
              <a:cubicBezTo>
                <a:pt x="53" y="736"/>
                <a:pt x="60" y="729"/>
                <a:pt x="60" y="729"/>
              </a:cubicBezTo>
              <a:lnTo>
                <a:pt x="100" y="597"/>
              </a:lnTo>
              <a:lnTo>
                <a:pt x="115" y="505"/>
              </a:lnTo>
              <a:lnTo>
                <a:pt x="113" y="440"/>
              </a:lnTo>
              <a:lnTo>
                <a:pt x="90" y="363"/>
              </a:lnTo>
              <a:lnTo>
                <a:pt x="52" y="262"/>
              </a:lnTo>
              <a:lnTo>
                <a:pt x="18" y="220"/>
              </a:lnTo>
              <a:lnTo>
                <a:pt x="13" y="170"/>
              </a:lnTo>
              <a:lnTo>
                <a:pt x="2" y="148"/>
              </a:lnTo>
              <a:lnTo>
                <a:pt x="0" y="105"/>
              </a:lnTo>
              <a:lnTo>
                <a:pt x="0" y="88"/>
              </a:lnTo>
              <a:lnTo>
                <a:pt x="17" y="73"/>
              </a:lnTo>
              <a:lnTo>
                <a:pt x="32" y="73"/>
              </a:lnTo>
              <a:lnTo>
                <a:pt x="50" y="68"/>
              </a:lnTo>
              <a:lnTo>
                <a:pt x="55" y="40"/>
              </a:lnTo>
              <a:lnTo>
                <a:pt x="77" y="18"/>
              </a:lnTo>
              <a:lnTo>
                <a:pt x="95" y="10"/>
              </a:lnTo>
              <a:lnTo>
                <a:pt x="115" y="10"/>
              </a:lnTo>
              <a:lnTo>
                <a:pt x="125"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73</xdr:row>
      <xdr:rowOff>47625</xdr:rowOff>
    </xdr:from>
    <xdr:to>
      <xdr:col>9</xdr:col>
      <xdr:colOff>142875</xdr:colOff>
      <xdr:row>94</xdr:row>
      <xdr:rowOff>123825</xdr:rowOff>
    </xdr:to>
    <xdr:sp>
      <xdr:nvSpPr>
        <xdr:cNvPr id="127" name="Polygon 126"/>
        <xdr:cNvSpPr>
          <a:spLocks/>
        </xdr:cNvSpPr>
      </xdr:nvSpPr>
      <xdr:spPr>
        <a:xfrm>
          <a:off x="409575" y="11868150"/>
          <a:ext cx="4972050" cy="3476625"/>
        </a:xfrm>
        <a:custGeom>
          <a:pathLst>
            <a:path h="365" w="502">
              <a:moveTo>
                <a:pt x="0" y="10"/>
              </a:moveTo>
              <a:lnTo>
                <a:pt x="12" y="22"/>
              </a:lnTo>
              <a:lnTo>
                <a:pt x="32" y="30"/>
              </a:lnTo>
              <a:lnTo>
                <a:pt x="54" y="37"/>
              </a:lnTo>
              <a:lnTo>
                <a:pt x="67" y="30"/>
              </a:lnTo>
              <a:lnTo>
                <a:pt x="92" y="37"/>
              </a:lnTo>
              <a:lnTo>
                <a:pt x="109" y="45"/>
              </a:lnTo>
              <a:lnTo>
                <a:pt x="110" y="18"/>
              </a:lnTo>
              <a:lnTo>
                <a:pt x="122" y="0"/>
              </a:lnTo>
              <a:lnTo>
                <a:pt x="152" y="32"/>
              </a:lnTo>
              <a:lnTo>
                <a:pt x="167" y="70"/>
              </a:lnTo>
              <a:lnTo>
                <a:pt x="167" y="85"/>
              </a:lnTo>
              <a:lnTo>
                <a:pt x="187" y="122"/>
              </a:lnTo>
              <a:lnTo>
                <a:pt x="227" y="125"/>
              </a:lnTo>
              <a:lnTo>
                <a:pt x="254" y="118"/>
              </a:lnTo>
              <a:lnTo>
                <a:pt x="272" y="135"/>
              </a:lnTo>
              <a:lnTo>
                <a:pt x="272" y="165"/>
              </a:lnTo>
              <a:lnTo>
                <a:pt x="264" y="185"/>
              </a:lnTo>
              <a:lnTo>
                <a:pt x="284" y="195"/>
              </a:lnTo>
              <a:lnTo>
                <a:pt x="299" y="190"/>
              </a:lnTo>
              <a:lnTo>
                <a:pt x="324" y="185"/>
              </a:lnTo>
              <a:lnTo>
                <a:pt x="344" y="190"/>
              </a:lnTo>
              <a:lnTo>
                <a:pt x="335" y="205"/>
              </a:lnTo>
              <a:lnTo>
                <a:pt x="332" y="232"/>
              </a:lnTo>
              <a:lnTo>
                <a:pt x="347" y="257"/>
              </a:lnTo>
              <a:lnTo>
                <a:pt x="357" y="275"/>
              </a:lnTo>
              <a:lnTo>
                <a:pt x="374" y="282"/>
              </a:lnTo>
              <a:lnTo>
                <a:pt x="382" y="260"/>
              </a:lnTo>
              <a:lnTo>
                <a:pt x="399" y="243"/>
              </a:lnTo>
              <a:lnTo>
                <a:pt x="409" y="243"/>
              </a:lnTo>
              <a:lnTo>
                <a:pt x="427" y="255"/>
              </a:lnTo>
              <a:lnTo>
                <a:pt x="437" y="287"/>
              </a:lnTo>
              <a:lnTo>
                <a:pt x="444" y="307"/>
              </a:lnTo>
              <a:lnTo>
                <a:pt x="462" y="330"/>
              </a:lnTo>
              <a:lnTo>
                <a:pt x="494" y="355"/>
              </a:lnTo>
              <a:lnTo>
                <a:pt x="502" y="365"/>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504825</xdr:colOff>
      <xdr:row>76</xdr:row>
      <xdr:rowOff>142875</xdr:rowOff>
    </xdr:from>
    <xdr:to>
      <xdr:col>13</xdr:col>
      <xdr:colOff>304800</xdr:colOff>
      <xdr:row>104</xdr:row>
      <xdr:rowOff>85725</xdr:rowOff>
    </xdr:to>
    <xdr:sp>
      <xdr:nvSpPr>
        <xdr:cNvPr id="128" name="Polygon 127"/>
        <xdr:cNvSpPr>
          <a:spLocks/>
        </xdr:cNvSpPr>
      </xdr:nvSpPr>
      <xdr:spPr>
        <a:xfrm>
          <a:off x="4524375" y="12449175"/>
          <a:ext cx="3457575" cy="4476750"/>
        </a:xfrm>
        <a:custGeom>
          <a:pathLst>
            <a:path h="470" w="363">
              <a:moveTo>
                <a:pt x="345" y="0"/>
              </a:moveTo>
              <a:lnTo>
                <a:pt x="360" y="40"/>
              </a:lnTo>
              <a:lnTo>
                <a:pt x="358" y="62"/>
              </a:lnTo>
              <a:lnTo>
                <a:pt x="353" y="102"/>
              </a:lnTo>
              <a:lnTo>
                <a:pt x="345" y="125"/>
              </a:lnTo>
              <a:lnTo>
                <a:pt x="355" y="150"/>
              </a:lnTo>
              <a:lnTo>
                <a:pt x="357" y="172"/>
              </a:lnTo>
              <a:cubicBezTo>
                <a:pt x="363" y="191"/>
                <a:pt x="354" y="178"/>
                <a:pt x="340" y="187"/>
              </a:cubicBezTo>
              <a:cubicBezTo>
                <a:pt x="338" y="191"/>
                <a:pt x="335" y="191"/>
                <a:pt x="335" y="195"/>
              </a:cubicBezTo>
              <a:lnTo>
                <a:pt x="328" y="205"/>
              </a:lnTo>
              <a:lnTo>
                <a:pt x="293" y="222"/>
              </a:lnTo>
              <a:lnTo>
                <a:pt x="278" y="242"/>
              </a:lnTo>
              <a:lnTo>
                <a:pt x="265" y="255"/>
              </a:lnTo>
              <a:lnTo>
                <a:pt x="245" y="270"/>
              </a:lnTo>
              <a:lnTo>
                <a:pt x="233" y="280"/>
              </a:lnTo>
              <a:lnTo>
                <a:pt x="237" y="295"/>
              </a:lnTo>
              <a:lnTo>
                <a:pt x="245" y="302"/>
              </a:lnTo>
              <a:lnTo>
                <a:pt x="233" y="327"/>
              </a:lnTo>
              <a:lnTo>
                <a:pt x="237" y="345"/>
              </a:lnTo>
              <a:lnTo>
                <a:pt x="237" y="377"/>
              </a:lnTo>
              <a:lnTo>
                <a:pt x="223" y="392"/>
              </a:lnTo>
              <a:lnTo>
                <a:pt x="208" y="407"/>
              </a:lnTo>
              <a:lnTo>
                <a:pt x="190" y="415"/>
              </a:lnTo>
              <a:lnTo>
                <a:pt x="160" y="432"/>
              </a:lnTo>
              <a:lnTo>
                <a:pt x="143" y="445"/>
              </a:lnTo>
              <a:lnTo>
                <a:pt x="128" y="455"/>
              </a:lnTo>
              <a:lnTo>
                <a:pt x="90" y="467"/>
              </a:lnTo>
              <a:lnTo>
                <a:pt x="70" y="470"/>
              </a:lnTo>
              <a:lnTo>
                <a:pt x="60" y="458"/>
              </a:lnTo>
              <a:lnTo>
                <a:pt x="60" y="433"/>
              </a:lnTo>
              <a:lnTo>
                <a:pt x="75" y="413"/>
              </a:lnTo>
              <a:lnTo>
                <a:pt x="68" y="388"/>
              </a:lnTo>
              <a:lnTo>
                <a:pt x="53" y="380"/>
              </a:lnTo>
              <a:lnTo>
                <a:pt x="43" y="378"/>
              </a:lnTo>
              <a:lnTo>
                <a:pt x="20" y="385"/>
              </a:lnTo>
              <a:lnTo>
                <a:pt x="3" y="387"/>
              </a:lnTo>
              <a:lnTo>
                <a:pt x="0" y="375"/>
              </a:lnTo>
              <a:lnTo>
                <a:pt x="7" y="365"/>
              </a:lnTo>
              <a:lnTo>
                <a:pt x="30" y="358"/>
              </a:lnTo>
              <a:lnTo>
                <a:pt x="52" y="345"/>
              </a:lnTo>
              <a:lnTo>
                <a:pt x="80" y="335"/>
              </a:lnTo>
              <a:lnTo>
                <a:pt x="100" y="328"/>
              </a:lnTo>
              <a:lnTo>
                <a:pt x="117" y="318"/>
              </a:lnTo>
              <a:lnTo>
                <a:pt x="105" y="310"/>
              </a:lnTo>
              <a:lnTo>
                <a:pt x="88" y="303"/>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87</xdr:row>
      <xdr:rowOff>152400</xdr:rowOff>
    </xdr:from>
    <xdr:to>
      <xdr:col>7</xdr:col>
      <xdr:colOff>533400</xdr:colOff>
      <xdr:row>108</xdr:row>
      <xdr:rowOff>57150</xdr:rowOff>
    </xdr:to>
    <xdr:sp>
      <xdr:nvSpPr>
        <xdr:cNvPr id="129" name="Polygon 128"/>
        <xdr:cNvSpPr>
          <a:spLocks/>
        </xdr:cNvSpPr>
      </xdr:nvSpPr>
      <xdr:spPr>
        <a:xfrm>
          <a:off x="3886200" y="14239875"/>
          <a:ext cx="666750" cy="3305175"/>
        </a:xfrm>
        <a:custGeom>
          <a:pathLst>
            <a:path h="347" w="70">
              <a:moveTo>
                <a:pt x="14" y="347"/>
              </a:moveTo>
              <a:lnTo>
                <a:pt x="27" y="277"/>
              </a:lnTo>
              <a:lnTo>
                <a:pt x="22" y="260"/>
              </a:lnTo>
              <a:lnTo>
                <a:pt x="5" y="245"/>
              </a:lnTo>
              <a:lnTo>
                <a:pt x="0" y="227"/>
              </a:lnTo>
              <a:lnTo>
                <a:pt x="7" y="202"/>
              </a:lnTo>
              <a:lnTo>
                <a:pt x="12" y="180"/>
              </a:lnTo>
              <a:lnTo>
                <a:pt x="24" y="145"/>
              </a:lnTo>
              <a:lnTo>
                <a:pt x="32" y="105"/>
              </a:lnTo>
              <a:lnTo>
                <a:pt x="39" y="92"/>
              </a:lnTo>
              <a:lnTo>
                <a:pt x="49" y="70"/>
              </a:lnTo>
              <a:lnTo>
                <a:pt x="67" y="47"/>
              </a:lnTo>
              <a:lnTo>
                <a:pt x="7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504825</xdr:colOff>
      <xdr:row>121</xdr:row>
      <xdr:rowOff>104775</xdr:rowOff>
    </xdr:from>
    <xdr:to>
      <xdr:col>19</xdr:col>
      <xdr:colOff>47625</xdr:colOff>
      <xdr:row>123</xdr:row>
      <xdr:rowOff>133350</xdr:rowOff>
    </xdr:to>
    <xdr:sp>
      <xdr:nvSpPr>
        <xdr:cNvPr id="130" name="Polygon 129"/>
        <xdr:cNvSpPr>
          <a:spLocks/>
        </xdr:cNvSpPr>
      </xdr:nvSpPr>
      <xdr:spPr>
        <a:xfrm>
          <a:off x="10620375" y="19697700"/>
          <a:ext cx="762000" cy="352425"/>
        </a:xfrm>
        <a:custGeom>
          <a:pathLst>
            <a:path h="37" w="80">
              <a:moveTo>
                <a:pt x="0" y="0"/>
              </a:moveTo>
              <a:cubicBezTo>
                <a:pt x="8" y="2"/>
                <a:pt x="25" y="7"/>
                <a:pt x="25" y="7"/>
              </a:cubicBezTo>
              <a:lnTo>
                <a:pt x="80"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126</xdr:row>
      <xdr:rowOff>47625</xdr:rowOff>
    </xdr:from>
    <xdr:to>
      <xdr:col>7</xdr:col>
      <xdr:colOff>266700</xdr:colOff>
      <xdr:row>140</xdr:row>
      <xdr:rowOff>9525</xdr:rowOff>
    </xdr:to>
    <xdr:sp>
      <xdr:nvSpPr>
        <xdr:cNvPr id="131" name="Polygon 130"/>
        <xdr:cNvSpPr>
          <a:spLocks/>
        </xdr:cNvSpPr>
      </xdr:nvSpPr>
      <xdr:spPr>
        <a:xfrm>
          <a:off x="381000" y="20450175"/>
          <a:ext cx="3905250" cy="2228850"/>
        </a:xfrm>
        <a:custGeom>
          <a:pathLst>
            <a:path h="234" w="390">
              <a:moveTo>
                <a:pt x="0" y="42"/>
              </a:moveTo>
              <a:lnTo>
                <a:pt x="20" y="89"/>
              </a:lnTo>
              <a:lnTo>
                <a:pt x="20" y="112"/>
              </a:lnTo>
              <a:lnTo>
                <a:pt x="27" y="129"/>
              </a:lnTo>
              <a:lnTo>
                <a:pt x="42" y="132"/>
              </a:lnTo>
              <a:lnTo>
                <a:pt x="72" y="115"/>
              </a:lnTo>
              <a:lnTo>
                <a:pt x="100" y="97"/>
              </a:lnTo>
              <a:lnTo>
                <a:pt x="130" y="92"/>
              </a:lnTo>
              <a:lnTo>
                <a:pt x="162" y="99"/>
              </a:lnTo>
              <a:lnTo>
                <a:pt x="190" y="104"/>
              </a:lnTo>
              <a:lnTo>
                <a:pt x="207" y="124"/>
              </a:lnTo>
              <a:lnTo>
                <a:pt x="210" y="144"/>
              </a:lnTo>
              <a:lnTo>
                <a:pt x="217" y="162"/>
              </a:lnTo>
              <a:lnTo>
                <a:pt x="237" y="182"/>
              </a:lnTo>
              <a:lnTo>
                <a:pt x="238" y="199"/>
              </a:lnTo>
              <a:lnTo>
                <a:pt x="247" y="234"/>
              </a:lnTo>
              <a:lnTo>
                <a:pt x="390" y="125"/>
              </a:lnTo>
              <a:lnTo>
                <a:pt x="38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139</xdr:row>
      <xdr:rowOff>152400</xdr:rowOff>
    </xdr:from>
    <xdr:to>
      <xdr:col>9</xdr:col>
      <xdr:colOff>333375</xdr:colOff>
      <xdr:row>153</xdr:row>
      <xdr:rowOff>142875</xdr:rowOff>
    </xdr:to>
    <xdr:sp>
      <xdr:nvSpPr>
        <xdr:cNvPr id="132" name="Polygon 131"/>
        <xdr:cNvSpPr>
          <a:spLocks/>
        </xdr:cNvSpPr>
      </xdr:nvSpPr>
      <xdr:spPr>
        <a:xfrm>
          <a:off x="2457450" y="22659975"/>
          <a:ext cx="3114675" cy="2257425"/>
        </a:xfrm>
        <a:custGeom>
          <a:pathLst>
            <a:path h="237" w="327">
              <a:moveTo>
                <a:pt x="327" y="235"/>
              </a:moveTo>
              <a:lnTo>
                <a:pt x="317" y="230"/>
              </a:lnTo>
              <a:lnTo>
                <a:pt x="295" y="237"/>
              </a:lnTo>
              <a:lnTo>
                <a:pt x="275" y="233"/>
              </a:lnTo>
              <a:lnTo>
                <a:pt x="265" y="218"/>
              </a:lnTo>
              <a:lnTo>
                <a:pt x="247" y="198"/>
              </a:lnTo>
              <a:lnTo>
                <a:pt x="227" y="198"/>
              </a:lnTo>
              <a:lnTo>
                <a:pt x="202" y="193"/>
              </a:lnTo>
              <a:lnTo>
                <a:pt x="172" y="175"/>
              </a:lnTo>
              <a:lnTo>
                <a:pt x="130" y="160"/>
              </a:lnTo>
              <a:lnTo>
                <a:pt x="107" y="145"/>
              </a:lnTo>
              <a:lnTo>
                <a:pt x="82" y="133"/>
              </a:lnTo>
              <a:lnTo>
                <a:pt x="50" y="113"/>
              </a:lnTo>
              <a:lnTo>
                <a:pt x="35" y="108"/>
              </a:lnTo>
              <a:lnTo>
                <a:pt x="20" y="95"/>
              </a:lnTo>
              <a:lnTo>
                <a:pt x="0" y="73"/>
              </a:lnTo>
              <a:lnTo>
                <a:pt x="5" y="50"/>
              </a:lnTo>
              <a:lnTo>
                <a:pt x="32" y="43"/>
              </a:lnTo>
              <a:lnTo>
                <a:pt x="44" y="33"/>
              </a:lnTo>
              <a:lnTo>
                <a:pt x="49" y="23"/>
              </a:lnTo>
              <a:lnTo>
                <a:pt x="4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476250</xdr:colOff>
      <xdr:row>169</xdr:row>
      <xdr:rowOff>38100</xdr:rowOff>
    </xdr:from>
    <xdr:to>
      <xdr:col>11</xdr:col>
      <xdr:colOff>590550</xdr:colOff>
      <xdr:row>195</xdr:row>
      <xdr:rowOff>19050</xdr:rowOff>
    </xdr:to>
    <xdr:sp>
      <xdr:nvSpPr>
        <xdr:cNvPr id="133" name="Polygon 132"/>
        <xdr:cNvSpPr>
          <a:spLocks/>
        </xdr:cNvSpPr>
      </xdr:nvSpPr>
      <xdr:spPr>
        <a:xfrm>
          <a:off x="5715000" y="27403425"/>
          <a:ext cx="1333500" cy="4191000"/>
        </a:xfrm>
        <a:custGeom>
          <a:pathLst>
            <a:path h="440" w="140">
              <a:moveTo>
                <a:pt x="95" y="440"/>
              </a:moveTo>
              <a:lnTo>
                <a:pt x="107" y="398"/>
              </a:lnTo>
              <a:lnTo>
                <a:pt x="93" y="368"/>
              </a:lnTo>
              <a:lnTo>
                <a:pt x="77" y="340"/>
              </a:lnTo>
              <a:lnTo>
                <a:pt x="77" y="310"/>
              </a:lnTo>
              <a:lnTo>
                <a:pt x="50" y="283"/>
              </a:lnTo>
              <a:lnTo>
                <a:pt x="28" y="248"/>
              </a:lnTo>
              <a:lnTo>
                <a:pt x="55" y="195"/>
              </a:lnTo>
              <a:lnTo>
                <a:pt x="57" y="160"/>
              </a:lnTo>
              <a:lnTo>
                <a:pt x="38" y="138"/>
              </a:lnTo>
              <a:lnTo>
                <a:pt x="0" y="110"/>
              </a:lnTo>
              <a:lnTo>
                <a:pt x="0" y="78"/>
              </a:lnTo>
              <a:lnTo>
                <a:pt x="7" y="53"/>
              </a:lnTo>
              <a:lnTo>
                <a:pt x="40" y="50"/>
              </a:lnTo>
              <a:lnTo>
                <a:pt x="75" y="65"/>
              </a:lnTo>
              <a:lnTo>
                <a:pt x="110" y="75"/>
              </a:lnTo>
              <a:lnTo>
                <a:pt x="135" y="58"/>
              </a:lnTo>
              <a:lnTo>
                <a:pt x="140" y="28"/>
              </a:lnTo>
              <a:lnTo>
                <a:pt x="133"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164</xdr:row>
      <xdr:rowOff>19050</xdr:rowOff>
    </xdr:from>
    <xdr:to>
      <xdr:col>11</xdr:col>
      <xdr:colOff>514350</xdr:colOff>
      <xdr:row>169</xdr:row>
      <xdr:rowOff>57150</xdr:rowOff>
    </xdr:to>
    <xdr:sp>
      <xdr:nvSpPr>
        <xdr:cNvPr id="134" name="Polygon 133"/>
        <xdr:cNvSpPr>
          <a:spLocks/>
        </xdr:cNvSpPr>
      </xdr:nvSpPr>
      <xdr:spPr>
        <a:xfrm>
          <a:off x="6553200" y="26574750"/>
          <a:ext cx="419100" cy="847725"/>
        </a:xfrm>
        <a:custGeom>
          <a:pathLst>
            <a:path h="89" w="44">
              <a:moveTo>
                <a:pt x="0" y="0"/>
              </a:moveTo>
              <a:lnTo>
                <a:pt x="17" y="20"/>
              </a:lnTo>
              <a:lnTo>
                <a:pt x="19" y="34"/>
              </a:lnTo>
              <a:lnTo>
                <a:pt x="29" y="57"/>
              </a:lnTo>
              <a:lnTo>
                <a:pt x="42" y="74"/>
              </a:lnTo>
              <a:lnTo>
                <a:pt x="44" y="89"/>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428625</xdr:colOff>
      <xdr:row>208</xdr:row>
      <xdr:rowOff>28575</xdr:rowOff>
    </xdr:from>
    <xdr:to>
      <xdr:col>12</xdr:col>
      <xdr:colOff>104775</xdr:colOff>
      <xdr:row>211</xdr:row>
      <xdr:rowOff>114300</xdr:rowOff>
    </xdr:to>
    <xdr:sp>
      <xdr:nvSpPr>
        <xdr:cNvPr id="135" name="Polygon 134"/>
        <xdr:cNvSpPr>
          <a:spLocks/>
        </xdr:cNvSpPr>
      </xdr:nvSpPr>
      <xdr:spPr>
        <a:xfrm>
          <a:off x="6886575" y="33708975"/>
          <a:ext cx="285750" cy="571500"/>
        </a:xfrm>
        <a:custGeom>
          <a:pathLst>
            <a:path h="60" w="30">
              <a:moveTo>
                <a:pt x="30" y="60"/>
              </a:moveTo>
              <a:lnTo>
                <a:pt x="29" y="39"/>
              </a:lnTo>
              <a:lnTo>
                <a:pt x="27" y="10"/>
              </a:lnTo>
              <a:lnTo>
                <a:pt x="27" y="0"/>
              </a:lnTo>
              <a:lnTo>
                <a:pt x="15" y="0"/>
              </a:lnTo>
              <a:lnTo>
                <a:pt x="7" y="19"/>
              </a:lnTo>
              <a:lnTo>
                <a:pt x="14" y="34"/>
              </a:lnTo>
              <a:lnTo>
                <a:pt x="10" y="47"/>
              </a:lnTo>
              <a:lnTo>
                <a:pt x="0" y="59"/>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276225</xdr:colOff>
      <xdr:row>53</xdr:row>
      <xdr:rowOff>85725</xdr:rowOff>
    </xdr:from>
    <xdr:to>
      <xdr:col>31</xdr:col>
      <xdr:colOff>476250</xdr:colOff>
      <xdr:row>68</xdr:row>
      <xdr:rowOff>19050</xdr:rowOff>
    </xdr:to>
    <xdr:sp>
      <xdr:nvSpPr>
        <xdr:cNvPr id="136" name="Polygon 135"/>
        <xdr:cNvSpPr>
          <a:spLocks/>
        </xdr:cNvSpPr>
      </xdr:nvSpPr>
      <xdr:spPr>
        <a:xfrm>
          <a:off x="16487775" y="8667750"/>
          <a:ext cx="2638425" cy="2362200"/>
        </a:xfrm>
        <a:custGeom>
          <a:pathLst>
            <a:path h="248" w="277">
              <a:moveTo>
                <a:pt x="0" y="13"/>
              </a:moveTo>
              <a:cubicBezTo>
                <a:pt x="18" y="11"/>
                <a:pt x="60" y="0"/>
                <a:pt x="67" y="18"/>
              </a:cubicBezTo>
              <a:cubicBezTo>
                <a:pt x="63" y="29"/>
                <a:pt x="66" y="26"/>
                <a:pt x="60" y="30"/>
              </a:cubicBezTo>
              <a:cubicBezTo>
                <a:pt x="55" y="38"/>
                <a:pt x="57" y="50"/>
                <a:pt x="65" y="55"/>
              </a:cubicBezTo>
              <a:cubicBezTo>
                <a:pt x="70" y="62"/>
                <a:pt x="71" y="57"/>
                <a:pt x="68" y="68"/>
              </a:cubicBezTo>
              <a:cubicBezTo>
                <a:pt x="75" y="89"/>
                <a:pt x="75" y="92"/>
                <a:pt x="95" y="95"/>
              </a:cubicBezTo>
              <a:cubicBezTo>
                <a:pt x="93" y="104"/>
                <a:pt x="84" y="118"/>
                <a:pt x="95" y="125"/>
              </a:cubicBezTo>
              <a:cubicBezTo>
                <a:pt x="99" y="130"/>
                <a:pt x="104" y="133"/>
                <a:pt x="110" y="135"/>
              </a:cubicBezTo>
              <a:cubicBezTo>
                <a:pt x="113" y="140"/>
                <a:pt x="114" y="143"/>
                <a:pt x="120" y="145"/>
              </a:cubicBezTo>
              <a:cubicBezTo>
                <a:pt x="125" y="158"/>
                <a:pt x="134" y="163"/>
                <a:pt x="145" y="170"/>
              </a:cubicBezTo>
              <a:cubicBezTo>
                <a:pt x="154" y="184"/>
                <a:pt x="167" y="184"/>
                <a:pt x="182" y="190"/>
              </a:cubicBezTo>
              <a:cubicBezTo>
                <a:pt x="186" y="194"/>
                <a:pt x="190" y="195"/>
                <a:pt x="195" y="198"/>
              </a:cubicBezTo>
              <a:cubicBezTo>
                <a:pt x="197" y="206"/>
                <a:pt x="198" y="215"/>
                <a:pt x="205" y="220"/>
              </a:cubicBezTo>
              <a:cubicBezTo>
                <a:pt x="211" y="229"/>
                <a:pt x="228" y="231"/>
                <a:pt x="237" y="233"/>
              </a:cubicBezTo>
              <a:cubicBezTo>
                <a:pt x="240" y="235"/>
                <a:pt x="242" y="238"/>
                <a:pt x="245" y="240"/>
              </a:cubicBezTo>
              <a:cubicBezTo>
                <a:pt x="250" y="248"/>
                <a:pt x="277" y="245"/>
                <a:pt x="253" y="24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381000</xdr:colOff>
      <xdr:row>113</xdr:row>
      <xdr:rowOff>104775</xdr:rowOff>
    </xdr:from>
    <xdr:to>
      <xdr:col>30</xdr:col>
      <xdr:colOff>428625</xdr:colOff>
      <xdr:row>113</xdr:row>
      <xdr:rowOff>133350</xdr:rowOff>
    </xdr:to>
    <xdr:sp>
      <xdr:nvSpPr>
        <xdr:cNvPr id="137" name="Polygon 136"/>
        <xdr:cNvSpPr>
          <a:spLocks/>
        </xdr:cNvSpPr>
      </xdr:nvSpPr>
      <xdr:spPr>
        <a:xfrm>
          <a:off x="18421350" y="18402300"/>
          <a:ext cx="47625" cy="28575"/>
        </a:xfrm>
        <a:custGeom>
          <a:pathLst>
            <a:path h="3" w="5">
              <a:moveTo>
                <a:pt x="0" y="3"/>
              </a:moveTo>
              <a:cubicBezTo>
                <a:pt x="2" y="2"/>
                <a:pt x="5" y="0"/>
                <a:pt x="5" y="0"/>
              </a:cubicBezTo>
              <a:cubicBezTo>
                <a:pt x="5" y="0"/>
                <a:pt x="2" y="2"/>
                <a:pt x="0" y="3"/>
              </a:cubicBez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361950</xdr:colOff>
      <xdr:row>110</xdr:row>
      <xdr:rowOff>66675</xdr:rowOff>
    </xdr:from>
    <xdr:to>
      <xdr:col>36</xdr:col>
      <xdr:colOff>247650</xdr:colOff>
      <xdr:row>114</xdr:row>
      <xdr:rowOff>104775</xdr:rowOff>
    </xdr:to>
    <xdr:sp>
      <xdr:nvSpPr>
        <xdr:cNvPr id="138" name="Polygon 137"/>
        <xdr:cNvSpPr>
          <a:spLocks/>
        </xdr:cNvSpPr>
      </xdr:nvSpPr>
      <xdr:spPr>
        <a:xfrm>
          <a:off x="18402300" y="17878425"/>
          <a:ext cx="3543300" cy="685800"/>
        </a:xfrm>
        <a:custGeom>
          <a:pathLst>
            <a:path h="72" w="372">
              <a:moveTo>
                <a:pt x="372" y="35"/>
              </a:moveTo>
              <a:lnTo>
                <a:pt x="305" y="70"/>
              </a:lnTo>
              <a:lnTo>
                <a:pt x="285" y="72"/>
              </a:lnTo>
              <a:lnTo>
                <a:pt x="257" y="58"/>
              </a:lnTo>
              <a:lnTo>
                <a:pt x="222" y="53"/>
              </a:lnTo>
              <a:lnTo>
                <a:pt x="215" y="45"/>
              </a:lnTo>
              <a:lnTo>
                <a:pt x="195" y="43"/>
              </a:lnTo>
              <a:lnTo>
                <a:pt x="177" y="33"/>
              </a:lnTo>
              <a:lnTo>
                <a:pt x="167" y="23"/>
              </a:lnTo>
              <a:lnTo>
                <a:pt x="147" y="15"/>
              </a:lnTo>
              <a:lnTo>
                <a:pt x="127" y="13"/>
              </a:lnTo>
              <a:lnTo>
                <a:pt x="112" y="20"/>
              </a:lnTo>
              <a:lnTo>
                <a:pt x="100" y="8"/>
              </a:lnTo>
              <a:cubicBezTo>
                <a:pt x="92" y="3"/>
                <a:pt x="82" y="0"/>
                <a:pt x="72" y="0"/>
              </a:cubicBezTo>
              <a:lnTo>
                <a:pt x="47" y="0"/>
              </a:lnTo>
              <a:lnTo>
                <a:pt x="40" y="10"/>
              </a:lnTo>
              <a:cubicBezTo>
                <a:pt x="37" y="18"/>
                <a:pt x="34" y="21"/>
                <a:pt x="27" y="25"/>
              </a:cubicBezTo>
              <a:cubicBezTo>
                <a:pt x="26" y="28"/>
                <a:pt x="22" y="35"/>
                <a:pt x="22" y="35"/>
              </a:cubicBezTo>
              <a:lnTo>
                <a:pt x="12" y="52"/>
              </a:lnTo>
              <a:lnTo>
                <a:pt x="0" y="6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28575</xdr:colOff>
      <xdr:row>73</xdr:row>
      <xdr:rowOff>142875</xdr:rowOff>
    </xdr:from>
    <xdr:to>
      <xdr:col>36</xdr:col>
      <xdr:colOff>247650</xdr:colOff>
      <xdr:row>82</xdr:row>
      <xdr:rowOff>133350</xdr:rowOff>
    </xdr:to>
    <xdr:sp>
      <xdr:nvSpPr>
        <xdr:cNvPr id="139" name="Polygon 138"/>
        <xdr:cNvSpPr>
          <a:spLocks/>
        </xdr:cNvSpPr>
      </xdr:nvSpPr>
      <xdr:spPr>
        <a:xfrm>
          <a:off x="19897725" y="11963400"/>
          <a:ext cx="2047875" cy="1447800"/>
        </a:xfrm>
        <a:custGeom>
          <a:pathLst>
            <a:path h="152" w="215">
              <a:moveTo>
                <a:pt x="0" y="2"/>
              </a:moveTo>
              <a:lnTo>
                <a:pt x="27" y="9"/>
              </a:lnTo>
              <a:lnTo>
                <a:pt x="47" y="0"/>
              </a:lnTo>
              <a:lnTo>
                <a:pt x="72" y="0"/>
              </a:lnTo>
              <a:lnTo>
                <a:pt x="68" y="27"/>
              </a:lnTo>
              <a:lnTo>
                <a:pt x="75" y="49"/>
              </a:lnTo>
              <a:lnTo>
                <a:pt x="70" y="67"/>
              </a:lnTo>
              <a:lnTo>
                <a:pt x="63" y="82"/>
              </a:lnTo>
              <a:lnTo>
                <a:pt x="63" y="94"/>
              </a:lnTo>
              <a:lnTo>
                <a:pt x="62" y="112"/>
              </a:lnTo>
              <a:lnTo>
                <a:pt x="65" y="132"/>
              </a:lnTo>
              <a:lnTo>
                <a:pt x="85" y="144"/>
              </a:lnTo>
              <a:lnTo>
                <a:pt x="92" y="130"/>
              </a:lnTo>
              <a:lnTo>
                <a:pt x="102" y="112"/>
              </a:lnTo>
              <a:lnTo>
                <a:pt x="117" y="100"/>
              </a:lnTo>
              <a:lnTo>
                <a:pt x="130" y="109"/>
              </a:lnTo>
              <a:lnTo>
                <a:pt x="145" y="117"/>
              </a:lnTo>
              <a:lnTo>
                <a:pt x="157" y="112"/>
              </a:lnTo>
              <a:lnTo>
                <a:pt x="165" y="112"/>
              </a:lnTo>
              <a:lnTo>
                <a:pt x="170" y="122"/>
              </a:lnTo>
              <a:lnTo>
                <a:pt x="177" y="137"/>
              </a:lnTo>
              <a:lnTo>
                <a:pt x="187" y="147"/>
              </a:lnTo>
              <a:lnTo>
                <a:pt x="192" y="152"/>
              </a:lnTo>
              <a:lnTo>
                <a:pt x="207" y="137"/>
              </a:lnTo>
              <a:lnTo>
                <a:pt x="215" y="135"/>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466725</xdr:colOff>
      <xdr:row>19</xdr:row>
      <xdr:rowOff>28575</xdr:rowOff>
    </xdr:from>
    <xdr:to>
      <xdr:col>21</xdr:col>
      <xdr:colOff>561975</xdr:colOff>
      <xdr:row>19</xdr:row>
      <xdr:rowOff>47625</xdr:rowOff>
    </xdr:to>
    <xdr:sp>
      <xdr:nvSpPr>
        <xdr:cNvPr id="140" name="Polygon 139"/>
        <xdr:cNvSpPr>
          <a:spLocks/>
        </xdr:cNvSpPr>
      </xdr:nvSpPr>
      <xdr:spPr>
        <a:xfrm>
          <a:off x="6924675" y="3105150"/>
          <a:ext cx="6191250" cy="19050"/>
        </a:xfrm>
        <a:custGeom>
          <a:pathLst>
            <a:path h="2" w="650">
              <a:moveTo>
                <a:pt x="0" y="0"/>
              </a:moveTo>
              <a:cubicBezTo>
                <a:pt x="17" y="0"/>
                <a:pt x="33" y="0"/>
                <a:pt x="50" y="0"/>
              </a:cubicBezTo>
              <a:lnTo>
                <a:pt x="650" y="2"/>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47</xdr:row>
      <xdr:rowOff>85725</xdr:rowOff>
    </xdr:from>
    <xdr:to>
      <xdr:col>1</xdr:col>
      <xdr:colOff>228600</xdr:colOff>
      <xdr:row>73</xdr:row>
      <xdr:rowOff>133350</xdr:rowOff>
    </xdr:to>
    <xdr:sp>
      <xdr:nvSpPr>
        <xdr:cNvPr id="141" name="Polygon 140"/>
        <xdr:cNvSpPr>
          <a:spLocks/>
        </xdr:cNvSpPr>
      </xdr:nvSpPr>
      <xdr:spPr>
        <a:xfrm>
          <a:off x="390525" y="7696200"/>
          <a:ext cx="9525" cy="425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73</xdr:row>
      <xdr:rowOff>133350</xdr:rowOff>
    </xdr:from>
    <xdr:to>
      <xdr:col>1</xdr:col>
      <xdr:colOff>228600</xdr:colOff>
      <xdr:row>127</xdr:row>
      <xdr:rowOff>28575</xdr:rowOff>
    </xdr:to>
    <xdr:sp>
      <xdr:nvSpPr>
        <xdr:cNvPr id="142" name="Polygon 141"/>
        <xdr:cNvSpPr>
          <a:spLocks/>
        </xdr:cNvSpPr>
      </xdr:nvSpPr>
      <xdr:spPr>
        <a:xfrm>
          <a:off x="390525" y="11953875"/>
          <a:ext cx="9525" cy="863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127</xdr:row>
      <xdr:rowOff>19050</xdr:rowOff>
    </xdr:from>
    <xdr:to>
      <xdr:col>1</xdr:col>
      <xdr:colOff>219075</xdr:colOff>
      <xdr:row>183</xdr:row>
      <xdr:rowOff>123825</xdr:rowOff>
    </xdr:to>
    <xdr:sp>
      <xdr:nvSpPr>
        <xdr:cNvPr id="143" name="Polygon 142"/>
        <xdr:cNvSpPr>
          <a:spLocks/>
        </xdr:cNvSpPr>
      </xdr:nvSpPr>
      <xdr:spPr>
        <a:xfrm flipH="1">
          <a:off x="361950" y="20583525"/>
          <a:ext cx="28575" cy="9172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183</xdr:row>
      <xdr:rowOff>142875</xdr:rowOff>
    </xdr:from>
    <xdr:to>
      <xdr:col>19</xdr:col>
      <xdr:colOff>342900</xdr:colOff>
      <xdr:row>211</xdr:row>
      <xdr:rowOff>114300</xdr:rowOff>
    </xdr:to>
    <xdr:sp>
      <xdr:nvSpPr>
        <xdr:cNvPr id="144" name="Polygon 143"/>
        <xdr:cNvSpPr>
          <a:spLocks/>
        </xdr:cNvSpPr>
      </xdr:nvSpPr>
      <xdr:spPr>
        <a:xfrm>
          <a:off x="361950" y="29775150"/>
          <a:ext cx="11315700" cy="4505325"/>
        </a:xfrm>
        <a:custGeom>
          <a:pathLst>
            <a:path h="473" w="1168">
              <a:moveTo>
                <a:pt x="0" y="0"/>
              </a:moveTo>
              <a:lnTo>
                <a:pt x="2" y="473"/>
              </a:lnTo>
              <a:lnTo>
                <a:pt x="1168" y="473"/>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571500</xdr:colOff>
      <xdr:row>96</xdr:row>
      <xdr:rowOff>114300</xdr:rowOff>
    </xdr:from>
    <xdr:to>
      <xdr:col>18</xdr:col>
      <xdr:colOff>66675</xdr:colOff>
      <xdr:row>101</xdr:row>
      <xdr:rowOff>66675</xdr:rowOff>
    </xdr:to>
    <xdr:sp>
      <xdr:nvSpPr>
        <xdr:cNvPr id="145" name="Polygon 144"/>
        <xdr:cNvSpPr>
          <a:spLocks/>
        </xdr:cNvSpPr>
      </xdr:nvSpPr>
      <xdr:spPr>
        <a:xfrm>
          <a:off x="10077450" y="15659100"/>
          <a:ext cx="714375" cy="762000"/>
        </a:xfrm>
        <a:custGeom>
          <a:pathLst>
            <a:path h="80" w="75">
              <a:moveTo>
                <a:pt x="15" y="73"/>
              </a:moveTo>
              <a:lnTo>
                <a:pt x="27" y="80"/>
              </a:lnTo>
              <a:lnTo>
                <a:pt x="37" y="80"/>
              </a:lnTo>
              <a:lnTo>
                <a:pt x="47" y="80"/>
              </a:lnTo>
              <a:lnTo>
                <a:pt x="57" y="75"/>
              </a:lnTo>
              <a:lnTo>
                <a:pt x="67" y="65"/>
              </a:lnTo>
              <a:lnTo>
                <a:pt x="75" y="52"/>
              </a:lnTo>
              <a:lnTo>
                <a:pt x="75" y="43"/>
              </a:lnTo>
              <a:lnTo>
                <a:pt x="75" y="33"/>
              </a:lnTo>
              <a:lnTo>
                <a:pt x="73" y="25"/>
              </a:lnTo>
              <a:lnTo>
                <a:pt x="63" y="13"/>
              </a:lnTo>
              <a:lnTo>
                <a:pt x="55" y="5"/>
              </a:lnTo>
              <a:lnTo>
                <a:pt x="45" y="3"/>
              </a:lnTo>
              <a:lnTo>
                <a:pt x="38" y="0"/>
              </a:lnTo>
              <a:lnTo>
                <a:pt x="23" y="5"/>
              </a:lnTo>
              <a:lnTo>
                <a:pt x="15" y="10"/>
              </a:lnTo>
              <a:lnTo>
                <a:pt x="8" y="17"/>
              </a:lnTo>
              <a:lnTo>
                <a:pt x="3" y="25"/>
              </a:lnTo>
              <a:lnTo>
                <a:pt x="0" y="37"/>
              </a:lnTo>
              <a:lnTo>
                <a:pt x="0" y="47"/>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571500</xdr:colOff>
      <xdr:row>99</xdr:row>
      <xdr:rowOff>133350</xdr:rowOff>
    </xdr:from>
    <xdr:to>
      <xdr:col>17</xdr:col>
      <xdr:colOff>76200</xdr:colOff>
      <xdr:row>100</xdr:row>
      <xdr:rowOff>152400</xdr:rowOff>
    </xdr:to>
    <xdr:sp>
      <xdr:nvSpPr>
        <xdr:cNvPr id="146" name="Polygon 145"/>
        <xdr:cNvSpPr>
          <a:spLocks/>
        </xdr:cNvSpPr>
      </xdr:nvSpPr>
      <xdr:spPr>
        <a:xfrm>
          <a:off x="10077450" y="16163925"/>
          <a:ext cx="114300" cy="180975"/>
        </a:xfrm>
        <a:custGeom>
          <a:pathLst>
            <a:path h="19" w="12">
              <a:moveTo>
                <a:pt x="12" y="19"/>
              </a:moveTo>
              <a:lnTo>
                <a:pt x="8" y="10"/>
              </a:lnTo>
              <a:lnTo>
                <a:pt x="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247650</xdr:colOff>
      <xdr:row>81</xdr:row>
      <xdr:rowOff>133350</xdr:rowOff>
    </xdr:from>
    <xdr:to>
      <xdr:col>36</xdr:col>
      <xdr:colOff>257175</xdr:colOff>
      <xdr:row>112</xdr:row>
      <xdr:rowOff>85725</xdr:rowOff>
    </xdr:to>
    <xdr:sp>
      <xdr:nvSpPr>
        <xdr:cNvPr id="147" name="Polygon 146"/>
        <xdr:cNvSpPr>
          <a:spLocks/>
        </xdr:cNvSpPr>
      </xdr:nvSpPr>
      <xdr:spPr>
        <a:xfrm flipV="1">
          <a:off x="21945600" y="13249275"/>
          <a:ext cx="9525" cy="497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228600</xdr:colOff>
      <xdr:row>146</xdr:row>
      <xdr:rowOff>142875</xdr:rowOff>
    </xdr:from>
    <xdr:to>
      <xdr:col>21</xdr:col>
      <xdr:colOff>447675</xdr:colOff>
      <xdr:row>147</xdr:row>
      <xdr:rowOff>47625</xdr:rowOff>
    </xdr:to>
    <xdr:sp>
      <xdr:nvSpPr>
        <xdr:cNvPr id="148" name="Polygon 147"/>
        <xdr:cNvSpPr>
          <a:spLocks/>
        </xdr:cNvSpPr>
      </xdr:nvSpPr>
      <xdr:spPr>
        <a:xfrm>
          <a:off x="12172950" y="23783925"/>
          <a:ext cx="828675" cy="66675"/>
        </a:xfrm>
        <a:custGeom>
          <a:pathLst>
            <a:path h="7" w="87">
              <a:moveTo>
                <a:pt x="87" y="7"/>
              </a:moveTo>
              <a:cubicBezTo>
                <a:pt x="84" y="6"/>
                <a:pt x="80" y="2"/>
                <a:pt x="80" y="2"/>
              </a:cubicBezTo>
              <a:lnTo>
                <a:pt x="48" y="2"/>
              </a:lnTo>
              <a:lnTo>
                <a:pt x="40" y="4"/>
              </a:lnTo>
              <a:lnTo>
                <a:pt x="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504825</xdr:colOff>
      <xdr:row>137</xdr:row>
      <xdr:rowOff>19050</xdr:rowOff>
    </xdr:from>
    <xdr:to>
      <xdr:col>20</xdr:col>
      <xdr:colOff>38100</xdr:colOff>
      <xdr:row>144</xdr:row>
      <xdr:rowOff>123825</xdr:rowOff>
    </xdr:to>
    <xdr:sp>
      <xdr:nvSpPr>
        <xdr:cNvPr id="149" name="Polygon 148"/>
        <xdr:cNvSpPr>
          <a:spLocks/>
        </xdr:cNvSpPr>
      </xdr:nvSpPr>
      <xdr:spPr>
        <a:xfrm>
          <a:off x="10010775" y="22202775"/>
          <a:ext cx="1971675" cy="1238250"/>
        </a:xfrm>
        <a:custGeom>
          <a:pathLst>
            <a:path h="130" w="207">
              <a:moveTo>
                <a:pt x="0" y="0"/>
              </a:moveTo>
              <a:lnTo>
                <a:pt x="17" y="33"/>
              </a:lnTo>
              <a:lnTo>
                <a:pt x="22" y="48"/>
              </a:lnTo>
              <a:lnTo>
                <a:pt x="47" y="55"/>
              </a:lnTo>
              <a:lnTo>
                <a:pt x="54" y="55"/>
              </a:lnTo>
              <a:lnTo>
                <a:pt x="67" y="60"/>
              </a:lnTo>
              <a:lnTo>
                <a:pt x="89" y="56"/>
              </a:lnTo>
              <a:lnTo>
                <a:pt x="117" y="60"/>
              </a:lnTo>
              <a:lnTo>
                <a:pt x="129" y="65"/>
              </a:lnTo>
              <a:lnTo>
                <a:pt x="144" y="83"/>
              </a:lnTo>
              <a:lnTo>
                <a:pt x="172" y="115"/>
              </a:lnTo>
              <a:lnTo>
                <a:pt x="194" y="128"/>
              </a:lnTo>
              <a:lnTo>
                <a:pt x="207" y="13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I211"/>
  <sheetViews>
    <sheetView showGridLines="0" showZeros="0" tabSelected="1" showOutlineSymbols="0" workbookViewId="0" topLeftCell="A1">
      <pane ySplit="18" topLeftCell="BM19" activePane="bottomLeft" state="frozen"/>
      <selection pane="topLeft" activeCell="A1" sqref="A1"/>
      <selection pane="bottomLeft" activeCell="A1" sqref="A1"/>
    </sheetView>
  </sheetViews>
  <sheetFormatPr defaultColWidth="9.140625" defaultRowHeight="12.75"/>
  <cols>
    <col min="1" max="1" width="2.57421875" style="1" customWidth="1"/>
    <col min="2" max="3" width="9.140625" style="2" customWidth="1"/>
    <col min="4" max="4" width="12.00390625" style="2" customWidth="1"/>
    <col min="5" max="16384" width="9.140625" style="2" customWidth="1"/>
  </cols>
  <sheetData>
    <row r="1" spans="7:11" ht="12.75">
      <c r="G1" s="34" t="s">
        <v>186</v>
      </c>
      <c r="I1" s="34" t="s">
        <v>184</v>
      </c>
      <c r="J1" s="1"/>
      <c r="K1" s="1"/>
    </row>
    <row r="2" spans="7:11" ht="12.75">
      <c r="G2" s="33">
        <v>17</v>
      </c>
      <c r="I2" s="35">
        <f>D16/G2</f>
        <v>13199.70588235294</v>
      </c>
      <c r="J2" s="1"/>
      <c r="K2" s="1"/>
    </row>
    <row r="3" spans="7:11" ht="12.75">
      <c r="G3" s="36"/>
      <c r="I3" s="37"/>
      <c r="J3" s="1"/>
      <c r="K3" s="1"/>
    </row>
    <row r="4" spans="2:11" ht="12.75">
      <c r="B4" s="22" t="s">
        <v>126</v>
      </c>
      <c r="C4" s="21" t="s">
        <v>125</v>
      </c>
      <c r="D4" s="23" t="s">
        <v>140</v>
      </c>
      <c r="E4" s="21" t="s">
        <v>139</v>
      </c>
      <c r="G4" s="22" t="s">
        <v>126</v>
      </c>
      <c r="H4" s="29" t="s">
        <v>125</v>
      </c>
      <c r="I4" s="34" t="s">
        <v>191</v>
      </c>
      <c r="J4" s="41" t="s">
        <v>185</v>
      </c>
      <c r="K4" s="41" t="s">
        <v>189</v>
      </c>
    </row>
    <row r="5" spans="2:11" ht="12.75">
      <c r="B5" s="76" t="s">
        <v>127</v>
      </c>
      <c r="C5" s="71" t="s">
        <v>121</v>
      </c>
      <c r="D5" s="30">
        <f>'Population Calculations'!G3</f>
        <v>64325</v>
      </c>
      <c r="E5" s="31">
        <f>D5/D16</f>
        <v>0.28665968493059113</v>
      </c>
      <c r="G5" s="75" t="str">
        <f aca="true" t="shared" si="0" ref="G5:G14">B5</f>
        <v>Brindabella</v>
      </c>
      <c r="H5" s="28" t="str">
        <f aca="true" t="shared" si="1" ref="H5:H14">C5</f>
        <v>B</v>
      </c>
      <c r="I5" s="43">
        <f aca="true" t="shared" si="2" ref="I5:I15">D5/$I$2</f>
        <v>4.87321464382005</v>
      </c>
      <c r="J5" s="44">
        <f>ROUND(I5,0)</f>
        <v>5</v>
      </c>
      <c r="K5" s="42">
        <f>IF(I5=0,0,(I5-ROUND(I5,0))/I5)</f>
        <v>-0.02601678059486519</v>
      </c>
    </row>
    <row r="6" spans="2:11" ht="12.75">
      <c r="B6" s="76" t="s">
        <v>128</v>
      </c>
      <c r="C6" s="71" t="s">
        <v>122</v>
      </c>
      <c r="D6" s="30">
        <f>'Population Calculations'!H3</f>
        <v>64312</v>
      </c>
      <c r="E6" s="31">
        <f>D6/D16</f>
        <v>0.2866017513759219</v>
      </c>
      <c r="G6" s="75" t="str">
        <f t="shared" si="0"/>
        <v>Ginninderra</v>
      </c>
      <c r="H6" s="28" t="str">
        <f t="shared" si="1"/>
        <v>G</v>
      </c>
      <c r="I6" s="43">
        <f t="shared" si="2"/>
        <v>4.872229773390673</v>
      </c>
      <c r="J6" s="44">
        <f aca="true" t="shared" si="3" ref="J6:J15">ROUND(I6,0)</f>
        <v>5</v>
      </c>
      <c r="K6" s="42">
        <f>IF(I6=0,0,(I6-ROUND(I6,0))/I6)</f>
        <v>-0.02622417918529511</v>
      </c>
    </row>
    <row r="7" spans="2:19" ht="12.75">
      <c r="B7" s="76" t="s">
        <v>129</v>
      </c>
      <c r="C7" s="71" t="s">
        <v>123</v>
      </c>
      <c r="D7" s="30">
        <f>'Population Calculations'!I3</f>
        <v>95758</v>
      </c>
      <c r="E7" s="31">
        <f>D7/D16</f>
        <v>0.42673856369348695</v>
      </c>
      <c r="G7" s="75" t="str">
        <f t="shared" si="0"/>
        <v>Molonglo</v>
      </c>
      <c r="H7" s="28" t="str">
        <f t="shared" si="1"/>
        <v>M</v>
      </c>
      <c r="I7" s="43">
        <f t="shared" si="2"/>
        <v>7.254555582789278</v>
      </c>
      <c r="J7" s="44">
        <f t="shared" si="3"/>
        <v>7</v>
      </c>
      <c r="K7" s="42">
        <f>IF(I7=0,0,(I7-ROUND(I7,0))/I7)</f>
        <v>0.03508906643339892</v>
      </c>
      <c r="M7" s="77" t="s">
        <v>192</v>
      </c>
      <c r="N7" s="74"/>
      <c r="O7" s="74"/>
      <c r="P7" s="74"/>
      <c r="Q7" s="74"/>
      <c r="R7" s="74"/>
      <c r="S7" s="74"/>
    </row>
    <row r="8" spans="2:19" ht="12.75">
      <c r="B8" s="76" t="s">
        <v>157</v>
      </c>
      <c r="C8" s="71" t="s">
        <v>160</v>
      </c>
      <c r="D8" s="26">
        <f>'Population Calculations'!J3</f>
        <v>0</v>
      </c>
      <c r="E8" s="32">
        <f>D8/D16</f>
        <v>0</v>
      </c>
      <c r="G8" s="75" t="str">
        <f t="shared" si="0"/>
        <v>Alpha</v>
      </c>
      <c r="H8" s="28" t="str">
        <f t="shared" si="1"/>
        <v>A</v>
      </c>
      <c r="I8" s="43">
        <f t="shared" si="2"/>
        <v>0</v>
      </c>
      <c r="J8" s="44">
        <f t="shared" si="3"/>
        <v>0</v>
      </c>
      <c r="K8" s="42">
        <f>IF(I8=0,0,(I8-ROUND(I8,0))/I8)</f>
        <v>0</v>
      </c>
      <c r="S8" s="34"/>
    </row>
    <row r="9" spans="2:19" ht="12.75">
      <c r="B9" s="76" t="s">
        <v>153</v>
      </c>
      <c r="C9" s="71" t="s">
        <v>161</v>
      </c>
      <c r="D9" s="26">
        <f>'Population Calculations'!K3</f>
        <v>0</v>
      </c>
      <c r="E9" s="32">
        <f>D9/D16</f>
        <v>0</v>
      </c>
      <c r="G9" s="75" t="str">
        <f t="shared" si="0"/>
        <v>Charlie</v>
      </c>
      <c r="H9" s="28" t="str">
        <f t="shared" si="1"/>
        <v>C</v>
      </c>
      <c r="I9" s="43">
        <f t="shared" si="2"/>
        <v>0</v>
      </c>
      <c r="J9" s="44">
        <f t="shared" si="3"/>
        <v>0</v>
      </c>
      <c r="K9" s="42">
        <f aca="true" t="shared" si="4" ref="K9:K15">IF(I9=0,0,(I9-ROUND(I9,0))/I9)</f>
        <v>0</v>
      </c>
      <c r="M9" s="22" t="s">
        <v>197</v>
      </c>
      <c r="N9" s="73" t="s">
        <v>200</v>
      </c>
      <c r="S9" s="34"/>
    </row>
    <row r="10" spans="2:19" ht="12.75">
      <c r="B10" s="76" t="s">
        <v>154</v>
      </c>
      <c r="C10" s="71" t="s">
        <v>162</v>
      </c>
      <c r="D10" s="26">
        <f>'Population Calculations'!L3</f>
        <v>0</v>
      </c>
      <c r="E10" s="32">
        <f>D10/D16</f>
        <v>0</v>
      </c>
      <c r="G10" s="75" t="str">
        <f t="shared" si="0"/>
        <v>Delta</v>
      </c>
      <c r="H10" s="28" t="str">
        <f t="shared" si="1"/>
        <v>D</v>
      </c>
      <c r="I10" s="43">
        <f t="shared" si="2"/>
        <v>0</v>
      </c>
      <c r="J10" s="44">
        <f t="shared" si="3"/>
        <v>0</v>
      </c>
      <c r="K10" s="42">
        <f t="shared" si="4"/>
        <v>0</v>
      </c>
      <c r="M10" s="22" t="s">
        <v>193</v>
      </c>
      <c r="N10" s="56" t="s">
        <v>195</v>
      </c>
      <c r="S10" s="34"/>
    </row>
    <row r="11" spans="2:19" ht="12.75">
      <c r="B11" s="76" t="s">
        <v>155</v>
      </c>
      <c r="C11" s="71" t="s">
        <v>163</v>
      </c>
      <c r="D11" s="26">
        <f>'Population Calculations'!M3</f>
        <v>0</v>
      </c>
      <c r="E11" s="32">
        <f>D11/D16</f>
        <v>0</v>
      </c>
      <c r="G11" s="75" t="str">
        <f t="shared" si="0"/>
        <v>Echo</v>
      </c>
      <c r="H11" s="28" t="str">
        <f t="shared" si="1"/>
        <v>E</v>
      </c>
      <c r="I11" s="43">
        <f t="shared" si="2"/>
        <v>0</v>
      </c>
      <c r="J11" s="44">
        <f t="shared" si="3"/>
        <v>0</v>
      </c>
      <c r="K11" s="42">
        <f t="shared" si="4"/>
        <v>0</v>
      </c>
      <c r="M11" s="22" t="s">
        <v>194</v>
      </c>
      <c r="N11" s="72" t="s">
        <v>221</v>
      </c>
      <c r="S11" s="34"/>
    </row>
    <row r="12" spans="2:14" ht="12.75">
      <c r="B12" s="76" t="s">
        <v>156</v>
      </c>
      <c r="C12" s="71" t="s">
        <v>164</v>
      </c>
      <c r="D12" s="26">
        <f>'Population Calculations'!N3</f>
        <v>0</v>
      </c>
      <c r="E12" s="32">
        <f>D12/D16</f>
        <v>0</v>
      </c>
      <c r="G12" s="75" t="str">
        <f t="shared" si="0"/>
        <v>Foxtrot</v>
      </c>
      <c r="H12" s="28" t="str">
        <f t="shared" si="1"/>
        <v>F</v>
      </c>
      <c r="I12" s="43">
        <f t="shared" si="2"/>
        <v>0</v>
      </c>
      <c r="J12" s="44">
        <f t="shared" si="3"/>
        <v>0</v>
      </c>
      <c r="K12" s="42">
        <f t="shared" si="4"/>
        <v>0</v>
      </c>
      <c r="M12" s="22" t="s">
        <v>196</v>
      </c>
      <c r="N12" s="56" t="s">
        <v>222</v>
      </c>
    </row>
    <row r="13" spans="2:14" ht="12.75">
      <c r="B13" s="76" t="s">
        <v>158</v>
      </c>
      <c r="C13" s="71" t="s">
        <v>165</v>
      </c>
      <c r="D13" s="26">
        <f>'Population Calculations'!O3</f>
        <v>0</v>
      </c>
      <c r="E13" s="32">
        <f>D13/D16</f>
        <v>0</v>
      </c>
      <c r="G13" s="75" t="str">
        <f t="shared" si="0"/>
        <v>Indigo</v>
      </c>
      <c r="H13" s="28" t="str">
        <f t="shared" si="1"/>
        <v>I</v>
      </c>
      <c r="I13" s="43">
        <f t="shared" si="2"/>
        <v>0</v>
      </c>
      <c r="J13" s="44">
        <f t="shared" si="3"/>
        <v>0</v>
      </c>
      <c r="K13" s="42">
        <f t="shared" si="4"/>
        <v>0</v>
      </c>
      <c r="N13" s="56" t="s">
        <v>223</v>
      </c>
    </row>
    <row r="14" spans="2:11" ht="12.75">
      <c r="B14" s="76" t="s">
        <v>159</v>
      </c>
      <c r="C14" s="71" t="s">
        <v>166</v>
      </c>
      <c r="D14" s="26">
        <f>'Population Calculations'!P3</f>
        <v>0</v>
      </c>
      <c r="E14" s="32">
        <f>D14/D16</f>
        <v>0</v>
      </c>
      <c r="G14" s="75" t="str">
        <f t="shared" si="0"/>
        <v>Juliet</v>
      </c>
      <c r="H14" s="28" t="str">
        <f t="shared" si="1"/>
        <v>J</v>
      </c>
      <c r="I14" s="43">
        <f t="shared" si="2"/>
        <v>0</v>
      </c>
      <c r="J14" s="44">
        <f t="shared" si="3"/>
        <v>0</v>
      </c>
      <c r="K14" s="42">
        <f t="shared" si="4"/>
        <v>0</v>
      </c>
    </row>
    <row r="15" spans="2:17" ht="12.75">
      <c r="B15" s="75" t="s">
        <v>182</v>
      </c>
      <c r="C15" s="28">
        <v>0</v>
      </c>
      <c r="D15" s="26">
        <f>'Population Calculations'!Q3</f>
        <v>0</v>
      </c>
      <c r="E15" s="32">
        <f>D15/D16</f>
        <v>0</v>
      </c>
      <c r="G15" s="75" t="s">
        <v>182</v>
      </c>
      <c r="H15" s="28">
        <v>0</v>
      </c>
      <c r="I15" s="43">
        <f t="shared" si="2"/>
        <v>0</v>
      </c>
      <c r="J15" s="44">
        <f t="shared" si="3"/>
        <v>0</v>
      </c>
      <c r="K15" s="42">
        <f t="shared" si="4"/>
        <v>0</v>
      </c>
      <c r="M15" s="79" t="s">
        <v>205</v>
      </c>
      <c r="N15" s="80"/>
      <c r="O15" s="80"/>
      <c r="P15" s="80"/>
      <c r="Q15" s="78"/>
    </row>
    <row r="16" spans="2:17" ht="12.75">
      <c r="B16" s="20"/>
      <c r="C16" s="47" t="s">
        <v>190</v>
      </c>
      <c r="D16" s="48">
        <f>SUM(D5:D15)</f>
        <v>224395</v>
      </c>
      <c r="E16" s="49">
        <f>SUM(E5:E15)</f>
        <v>1</v>
      </c>
      <c r="G16" s="45"/>
      <c r="H16" s="46" t="s">
        <v>190</v>
      </c>
      <c r="I16" s="50">
        <f>SUM(I5:I15)</f>
        <v>17</v>
      </c>
      <c r="J16" s="70">
        <f>SUM(J5:J15)</f>
        <v>17</v>
      </c>
      <c r="K16" s="51"/>
      <c r="M16" s="79" t="s">
        <v>204</v>
      </c>
      <c r="N16" s="80"/>
      <c r="O16" s="80"/>
      <c r="P16" s="80"/>
      <c r="Q16" s="78"/>
    </row>
    <row r="17" spans="7:17" ht="12.75">
      <c r="G17" s="45"/>
      <c r="H17" s="52" t="s">
        <v>198</v>
      </c>
      <c r="I17" s="53"/>
      <c r="J17" s="69">
        <f>SUM(J5:J15)-I16</f>
        <v>0</v>
      </c>
      <c r="K17" s="51"/>
      <c r="M17" s="79" t="s">
        <v>206</v>
      </c>
      <c r="N17" s="80"/>
      <c r="O17" s="80"/>
      <c r="P17" s="80"/>
      <c r="Q17" s="78"/>
    </row>
    <row r="21" spans="1:21" ht="12.75">
      <c r="A21" s="23"/>
      <c r="C21" s="8" t="s">
        <v>199</v>
      </c>
      <c r="D21" s="5"/>
      <c r="E21" s="5"/>
      <c r="F21" s="5"/>
      <c r="O21" s="2" t="s">
        <v>103</v>
      </c>
      <c r="U21" s="2" t="s">
        <v>152</v>
      </c>
    </row>
    <row r="22" spans="1:21" ht="12.75">
      <c r="A22" s="24"/>
      <c r="C22" s="6"/>
      <c r="D22" s="7"/>
      <c r="E22" s="8"/>
      <c r="O22" s="33"/>
      <c r="Q22" s="2" t="s">
        <v>104</v>
      </c>
      <c r="U22" s="33"/>
    </row>
    <row r="23" spans="1:17" ht="12.75">
      <c r="A23" s="24"/>
      <c r="C23" s="2" t="s">
        <v>220</v>
      </c>
      <c r="D23" s="7"/>
      <c r="E23" s="8"/>
      <c r="M23" s="3" t="s">
        <v>101</v>
      </c>
      <c r="Q23" s="33"/>
    </row>
    <row r="24" spans="1:13" ht="12.75">
      <c r="A24" s="24"/>
      <c r="C24" s="33" t="s">
        <v>121</v>
      </c>
      <c r="D24" s="7"/>
      <c r="E24" s="8"/>
      <c r="F24" s="9"/>
      <c r="M24" s="33" t="s">
        <v>123</v>
      </c>
    </row>
    <row r="25" spans="1:13" ht="12.75">
      <c r="A25" s="24"/>
      <c r="C25" s="10"/>
      <c r="D25" s="11"/>
      <c r="E25" s="12"/>
      <c r="F25" s="12"/>
      <c r="M25" s="4"/>
    </row>
    <row r="26" spans="1:14" ht="12.75">
      <c r="A26" s="24"/>
      <c r="C26" s="2" t="s">
        <v>144</v>
      </c>
      <c r="N26" s="2" t="s">
        <v>102</v>
      </c>
    </row>
    <row r="27" spans="1:24" ht="12.75">
      <c r="A27" s="24"/>
      <c r="C27" s="33" t="s">
        <v>121</v>
      </c>
      <c r="N27" s="33"/>
      <c r="U27" s="2" t="s">
        <v>105</v>
      </c>
      <c r="X27" s="2" t="s">
        <v>106</v>
      </c>
    </row>
    <row r="28" spans="1:24" ht="12.75">
      <c r="A28" s="24"/>
      <c r="L28" s="3" t="s">
        <v>3</v>
      </c>
      <c r="R28" s="2" t="s">
        <v>0</v>
      </c>
      <c r="U28" s="33"/>
      <c r="X28" s="33"/>
    </row>
    <row r="29" spans="1:18" ht="12.75">
      <c r="A29" s="24"/>
      <c r="C29" s="2" t="s">
        <v>142</v>
      </c>
      <c r="L29" s="33" t="s">
        <v>122</v>
      </c>
      <c r="R29" s="33" t="s">
        <v>123</v>
      </c>
    </row>
    <row r="30" spans="1:16" ht="12.75">
      <c r="A30" s="24"/>
      <c r="C30" s="33" t="s">
        <v>121</v>
      </c>
      <c r="P30" s="2" t="s">
        <v>1</v>
      </c>
    </row>
    <row r="31" spans="1:16" ht="12.75">
      <c r="A31" s="24"/>
      <c r="P31" s="33" t="s">
        <v>123</v>
      </c>
    </row>
    <row r="32" ht="12.75">
      <c r="A32" s="24"/>
    </row>
    <row r="33" ht="12.75">
      <c r="A33" s="24"/>
    </row>
    <row r="34" ht="12.75">
      <c r="A34" s="24"/>
    </row>
    <row r="35" ht="12.75">
      <c r="A35" s="24"/>
    </row>
    <row r="36" spans="1:19" ht="12.75">
      <c r="A36" s="24"/>
      <c r="O36" s="2" t="s">
        <v>2</v>
      </c>
      <c r="S36" s="2" t="s">
        <v>5</v>
      </c>
    </row>
    <row r="37" spans="1:19" ht="12.75">
      <c r="A37" s="24"/>
      <c r="O37" s="33" t="s">
        <v>122</v>
      </c>
      <c r="S37" s="33" t="s">
        <v>123</v>
      </c>
    </row>
    <row r="38" ht="12.75">
      <c r="A38" s="24"/>
    </row>
    <row r="39" spans="1:9" ht="12.75">
      <c r="A39" s="24"/>
      <c r="I39" s="2" t="s">
        <v>10</v>
      </c>
    </row>
    <row r="40" spans="1:9" ht="12.75">
      <c r="A40" s="24"/>
      <c r="F40" s="2" t="s">
        <v>7</v>
      </c>
      <c r="I40" s="33" t="s">
        <v>122</v>
      </c>
    </row>
    <row r="41" spans="1:24" ht="12.75">
      <c r="A41" s="24"/>
      <c r="F41" s="33" t="s">
        <v>122</v>
      </c>
      <c r="Q41" s="2" t="s">
        <v>4</v>
      </c>
      <c r="X41" s="2" t="s">
        <v>107</v>
      </c>
    </row>
    <row r="42" spans="1:24" ht="12.75">
      <c r="A42" s="24"/>
      <c r="K42" s="2" t="s">
        <v>22</v>
      </c>
      <c r="Q42" s="33" t="s">
        <v>123</v>
      </c>
      <c r="X42" s="33"/>
    </row>
    <row r="43" spans="1:20" ht="12.75">
      <c r="A43" s="24"/>
      <c r="K43" s="33" t="s">
        <v>122</v>
      </c>
      <c r="T43" s="2" t="s">
        <v>108</v>
      </c>
    </row>
    <row r="44" spans="1:20" ht="12.75">
      <c r="A44" s="24"/>
      <c r="H44" s="2" t="s">
        <v>9</v>
      </c>
      <c r="T44" s="33"/>
    </row>
    <row r="45" spans="1:22" ht="12.75">
      <c r="A45" s="24"/>
      <c r="H45" s="33" t="s">
        <v>122</v>
      </c>
      <c r="V45" s="2" t="s">
        <v>110</v>
      </c>
    </row>
    <row r="46" spans="1:22" ht="12.75">
      <c r="A46" s="24"/>
      <c r="V46" s="33"/>
    </row>
    <row r="47" spans="1:24" ht="12.75">
      <c r="A47" s="24"/>
      <c r="I47" s="2" t="s">
        <v>11</v>
      </c>
      <c r="Q47" s="2" t="s">
        <v>97</v>
      </c>
      <c r="X47" s="2" t="s">
        <v>109</v>
      </c>
    </row>
    <row r="48" spans="1:24" ht="12.75">
      <c r="A48" s="24"/>
      <c r="I48" s="33" t="s">
        <v>122</v>
      </c>
      <c r="J48" s="2" t="s">
        <v>23</v>
      </c>
      <c r="Q48" s="33" t="s">
        <v>123</v>
      </c>
      <c r="X48" s="33"/>
    </row>
    <row r="49" spans="1:15" ht="12.75">
      <c r="A49" s="24"/>
      <c r="F49" s="4" t="s">
        <v>13</v>
      </c>
      <c r="J49" s="33" t="s">
        <v>122</v>
      </c>
      <c r="L49" s="2" t="s">
        <v>21</v>
      </c>
      <c r="O49" s="2" t="s">
        <v>17</v>
      </c>
    </row>
    <row r="50" spans="1:15" ht="12.75">
      <c r="A50" s="24"/>
      <c r="F50" s="33" t="s">
        <v>122</v>
      </c>
      <c r="L50" s="33" t="s">
        <v>122</v>
      </c>
      <c r="O50" s="33" t="s">
        <v>122</v>
      </c>
    </row>
    <row r="51" ht="12.75">
      <c r="A51" s="24"/>
    </row>
    <row r="52" spans="1:13" ht="12.75">
      <c r="A52" s="24"/>
      <c r="H52" s="2" t="s">
        <v>12</v>
      </c>
      <c r="M52" s="2" t="s">
        <v>18</v>
      </c>
    </row>
    <row r="53" spans="1:13" ht="12.75">
      <c r="A53" s="24"/>
      <c r="H53" s="33" t="s">
        <v>122</v>
      </c>
      <c r="M53" s="33" t="s">
        <v>122</v>
      </c>
    </row>
    <row r="54" ht="12.75">
      <c r="A54" s="24"/>
    </row>
    <row r="55" ht="12.75">
      <c r="A55" s="24"/>
    </row>
    <row r="56" spans="1:19" ht="12.75">
      <c r="A56" s="24"/>
      <c r="E56" s="2" t="s">
        <v>14</v>
      </c>
      <c r="S56" s="2" t="s">
        <v>6</v>
      </c>
    </row>
    <row r="57" spans="1:19" ht="12.75">
      <c r="A57" s="24"/>
      <c r="E57" s="33" t="s">
        <v>122</v>
      </c>
      <c r="J57" s="2" t="s">
        <v>24</v>
      </c>
      <c r="N57" s="2" t="s">
        <v>19</v>
      </c>
      <c r="S57" s="33" t="s">
        <v>123</v>
      </c>
    </row>
    <row r="58" spans="1:16" ht="12.75">
      <c r="A58" s="24"/>
      <c r="J58" s="33" t="s">
        <v>122</v>
      </c>
      <c r="N58" s="33"/>
      <c r="P58" s="2" t="s">
        <v>16</v>
      </c>
    </row>
    <row r="59" spans="1:16" ht="12.75">
      <c r="A59" s="24"/>
      <c r="P59" s="33" t="s">
        <v>122</v>
      </c>
    </row>
    <row r="60" spans="1:9" ht="12.75">
      <c r="A60" s="24"/>
      <c r="G60" s="2" t="s">
        <v>15</v>
      </c>
      <c r="I60" s="2" t="s">
        <v>25</v>
      </c>
    </row>
    <row r="61" spans="1:22" ht="12.75">
      <c r="A61" s="24"/>
      <c r="G61" s="33" t="s">
        <v>122</v>
      </c>
      <c r="I61" s="33" t="s">
        <v>122</v>
      </c>
      <c r="V61" s="2" t="s">
        <v>38</v>
      </c>
    </row>
    <row r="62" spans="1:22" ht="12.75">
      <c r="A62" s="24"/>
      <c r="V62" s="33" t="s">
        <v>123</v>
      </c>
    </row>
    <row r="63" spans="1:10" ht="12.75">
      <c r="A63" s="24"/>
      <c r="J63" s="2" t="s">
        <v>26</v>
      </c>
    </row>
    <row r="64" spans="1:18" ht="12.75">
      <c r="A64" s="24"/>
      <c r="J64" s="33" t="s">
        <v>122</v>
      </c>
      <c r="K64" s="2" t="s">
        <v>96</v>
      </c>
      <c r="R64" s="2" t="s">
        <v>33</v>
      </c>
    </row>
    <row r="65" spans="1:18" ht="12.75">
      <c r="A65" s="24"/>
      <c r="K65" s="33" t="s">
        <v>122</v>
      </c>
      <c r="R65" s="33" t="s">
        <v>123</v>
      </c>
    </row>
    <row r="66" spans="1:20" ht="12.75">
      <c r="A66" s="24"/>
      <c r="N66" s="2" t="s">
        <v>20</v>
      </c>
      <c r="T66" s="2" t="s">
        <v>34</v>
      </c>
    </row>
    <row r="67" spans="1:20" ht="12.75">
      <c r="A67" s="24"/>
      <c r="H67" s="2" t="s">
        <v>27</v>
      </c>
      <c r="N67" s="33" t="s">
        <v>122</v>
      </c>
      <c r="T67" s="33" t="s">
        <v>123</v>
      </c>
    </row>
    <row r="68" spans="1:10" ht="12.75">
      <c r="A68" s="24"/>
      <c r="H68" s="33" t="s">
        <v>122</v>
      </c>
      <c r="J68" s="2" t="s">
        <v>28</v>
      </c>
    </row>
    <row r="69" spans="1:22" ht="12.75">
      <c r="A69" s="24"/>
      <c r="J69" s="33" t="s">
        <v>122</v>
      </c>
      <c r="K69" s="2" t="s">
        <v>29</v>
      </c>
      <c r="V69" s="2" t="s">
        <v>37</v>
      </c>
    </row>
    <row r="70" spans="1:22" ht="12.75">
      <c r="A70" s="24"/>
      <c r="K70" s="33" t="s">
        <v>122</v>
      </c>
      <c r="T70" s="2" t="s">
        <v>35</v>
      </c>
      <c r="V70" s="33" t="s">
        <v>123</v>
      </c>
    </row>
    <row r="71" spans="1:27" ht="12.75">
      <c r="A71" s="24"/>
      <c r="T71" s="33" t="s">
        <v>123</v>
      </c>
      <c r="AA71" s="2" t="s">
        <v>214</v>
      </c>
    </row>
    <row r="72" spans="1:27" ht="12.75">
      <c r="A72" s="24"/>
      <c r="Q72" s="2" t="s">
        <v>32</v>
      </c>
      <c r="AA72" s="33" t="s">
        <v>123</v>
      </c>
    </row>
    <row r="73" spans="1:17" ht="12.75">
      <c r="A73" s="24"/>
      <c r="M73" s="2" t="s">
        <v>31</v>
      </c>
      <c r="Q73" s="33" t="s">
        <v>123</v>
      </c>
    </row>
    <row r="74" spans="1:21" ht="12.75">
      <c r="A74" s="24"/>
      <c r="K74" s="2" t="s">
        <v>30</v>
      </c>
      <c r="M74" s="33" t="s">
        <v>122</v>
      </c>
      <c r="U74" s="2" t="s">
        <v>36</v>
      </c>
    </row>
    <row r="75" spans="1:21" ht="12.75">
      <c r="A75" s="24"/>
      <c r="K75" s="33" t="s">
        <v>122</v>
      </c>
      <c r="U75" s="33" t="s">
        <v>123</v>
      </c>
    </row>
    <row r="76" ht="12.75">
      <c r="A76" s="24"/>
    </row>
    <row r="77" ht="12.75">
      <c r="A77" s="24"/>
    </row>
    <row r="78" ht="12.75">
      <c r="A78" s="24"/>
    </row>
    <row r="79" spans="1:18" ht="12.75">
      <c r="A79" s="24"/>
      <c r="R79" s="2" t="s">
        <v>42</v>
      </c>
    </row>
    <row r="80" spans="1:18" ht="12.75">
      <c r="A80" s="24"/>
      <c r="R80" s="33" t="s">
        <v>123</v>
      </c>
    </row>
    <row r="81" spans="1:19" ht="12.75">
      <c r="A81" s="24"/>
      <c r="S81" s="1" t="s">
        <v>41</v>
      </c>
    </row>
    <row r="82" spans="1:19" ht="12.75">
      <c r="A82" s="24"/>
      <c r="S82" s="33" t="s">
        <v>123</v>
      </c>
    </row>
    <row r="83" spans="1:17" ht="12.75">
      <c r="A83" s="24"/>
      <c r="Q83" s="2" t="s">
        <v>43</v>
      </c>
    </row>
    <row r="84" spans="1:17" ht="12.75">
      <c r="A84" s="24"/>
      <c r="Q84" s="33" t="s">
        <v>123</v>
      </c>
    </row>
    <row r="85" spans="1:18" ht="12.75">
      <c r="A85" s="24"/>
      <c r="R85" s="2" t="s">
        <v>44</v>
      </c>
    </row>
    <row r="86" spans="1:18" ht="12.75">
      <c r="A86" s="24"/>
      <c r="R86" s="33" t="s">
        <v>123</v>
      </c>
    </row>
    <row r="87" spans="1:20" ht="12.75">
      <c r="A87" s="24"/>
      <c r="T87" s="2" t="s">
        <v>45</v>
      </c>
    </row>
    <row r="88" spans="1:25" ht="12.75">
      <c r="A88" s="24"/>
      <c r="T88" s="33" t="s">
        <v>123</v>
      </c>
      <c r="Y88" s="2" t="s">
        <v>39</v>
      </c>
    </row>
    <row r="89" spans="1:25" ht="12.75">
      <c r="A89" s="24"/>
      <c r="Y89" s="33" t="s">
        <v>123</v>
      </c>
    </row>
    <row r="90" ht="12.75">
      <c r="A90" s="24"/>
    </row>
    <row r="91" spans="1:22" ht="12.75">
      <c r="A91" s="24"/>
      <c r="V91" s="2" t="s">
        <v>210</v>
      </c>
    </row>
    <row r="92" spans="1:22" ht="12.75">
      <c r="A92" s="24"/>
      <c r="V92" s="33" t="s">
        <v>123</v>
      </c>
    </row>
    <row r="93" spans="1:21" ht="12.75">
      <c r="A93" s="24"/>
      <c r="U93" s="2" t="s">
        <v>135</v>
      </c>
    </row>
    <row r="94" spans="1:22" ht="12.75">
      <c r="A94" s="24"/>
      <c r="U94" s="33"/>
      <c r="V94" s="3"/>
    </row>
    <row r="95" spans="1:22" ht="12.75">
      <c r="A95" s="24"/>
      <c r="S95" s="2" t="s">
        <v>72</v>
      </c>
      <c r="V95" s="88"/>
    </row>
    <row r="96" spans="1:19" ht="12.75">
      <c r="A96" s="24"/>
      <c r="S96" s="33" t="s">
        <v>123</v>
      </c>
    </row>
    <row r="97" ht="12.75">
      <c r="A97" s="24"/>
    </row>
    <row r="98" spans="1:16" ht="12.75">
      <c r="A98" s="24"/>
      <c r="P98" s="2" t="s">
        <v>74</v>
      </c>
    </row>
    <row r="99" spans="1:16" ht="12.75">
      <c r="A99" s="24"/>
      <c r="P99" s="33" t="s">
        <v>123</v>
      </c>
    </row>
    <row r="100" spans="1:35" ht="12.75">
      <c r="A100" s="24"/>
      <c r="S100" s="2" t="s">
        <v>71</v>
      </c>
      <c r="AD100" s="2" t="s">
        <v>99</v>
      </c>
      <c r="AI100" s="2" t="s">
        <v>111</v>
      </c>
    </row>
    <row r="101" spans="1:35" ht="12.75">
      <c r="A101" s="24"/>
      <c r="S101" s="33" t="s">
        <v>123</v>
      </c>
      <c r="AD101" s="33" t="s">
        <v>123</v>
      </c>
      <c r="AI101" s="33" t="s">
        <v>123</v>
      </c>
    </row>
    <row r="102" spans="1:8" ht="12.75">
      <c r="A102" s="24"/>
      <c r="H102" s="2" t="s">
        <v>113</v>
      </c>
    </row>
    <row r="103" spans="1:23" ht="12.75">
      <c r="A103" s="24"/>
      <c r="H103" s="33" t="s">
        <v>123</v>
      </c>
      <c r="T103" s="2" t="s">
        <v>8</v>
      </c>
      <c r="W103" s="2" t="s">
        <v>40</v>
      </c>
    </row>
    <row r="104" spans="1:23" ht="12.75">
      <c r="A104" s="24"/>
      <c r="R104" s="2" t="s">
        <v>68</v>
      </c>
      <c r="T104" s="33" t="s">
        <v>123</v>
      </c>
      <c r="W104" s="33" t="s">
        <v>123</v>
      </c>
    </row>
    <row r="105" spans="1:18" ht="12.75">
      <c r="A105" s="24"/>
      <c r="R105" s="33" t="s">
        <v>123</v>
      </c>
    </row>
    <row r="106" spans="1:15" ht="12.75">
      <c r="A106" s="24"/>
      <c r="O106" s="2" t="s">
        <v>53</v>
      </c>
    </row>
    <row r="107" spans="1:15" ht="12.75">
      <c r="A107" s="24"/>
      <c r="L107" s="2" t="s">
        <v>52</v>
      </c>
      <c r="O107" s="33" t="s">
        <v>123</v>
      </c>
    </row>
    <row r="108" spans="1:19" ht="12.75">
      <c r="A108" s="24"/>
      <c r="L108" s="33" t="s">
        <v>123</v>
      </c>
      <c r="S108" s="2" t="s">
        <v>69</v>
      </c>
    </row>
    <row r="109" spans="1:19" ht="12.75">
      <c r="A109" s="24"/>
      <c r="H109" s="2" t="s">
        <v>112</v>
      </c>
      <c r="K109" s="2" t="s">
        <v>116</v>
      </c>
      <c r="S109" s="33" t="s">
        <v>123</v>
      </c>
    </row>
    <row r="110" spans="1:16" ht="12.75">
      <c r="A110" s="24"/>
      <c r="C110" s="2" t="s">
        <v>120</v>
      </c>
      <c r="H110" s="33" t="s">
        <v>123</v>
      </c>
      <c r="K110" s="33" t="s">
        <v>123</v>
      </c>
      <c r="P110" s="2" t="s">
        <v>55</v>
      </c>
    </row>
    <row r="111" spans="1:30" ht="12.75">
      <c r="A111" s="24"/>
      <c r="C111" s="33" t="s">
        <v>121</v>
      </c>
      <c r="P111" s="33" t="s">
        <v>123</v>
      </c>
      <c r="AD111" s="2" t="s">
        <v>75</v>
      </c>
    </row>
    <row r="112" spans="1:30" ht="12.75">
      <c r="A112" s="24"/>
      <c r="H112" s="2" t="s">
        <v>46</v>
      </c>
      <c r="O112" s="2" t="s">
        <v>54</v>
      </c>
      <c r="AD112" s="33" t="s">
        <v>123</v>
      </c>
    </row>
    <row r="113" spans="1:21" ht="12.75">
      <c r="A113" s="24"/>
      <c r="H113" s="33" t="s">
        <v>123</v>
      </c>
      <c r="I113" s="2" t="s">
        <v>50</v>
      </c>
      <c r="O113" s="33" t="s">
        <v>123</v>
      </c>
      <c r="U113" s="2" t="s">
        <v>70</v>
      </c>
    </row>
    <row r="114" spans="1:21" ht="12.75">
      <c r="A114" s="24"/>
      <c r="I114" s="33" t="s">
        <v>123</v>
      </c>
      <c r="U114" s="33" t="s">
        <v>123</v>
      </c>
    </row>
    <row r="115" spans="1:29" ht="12.75">
      <c r="A115" s="24"/>
      <c r="AC115" s="2" t="s">
        <v>100</v>
      </c>
    </row>
    <row r="116" spans="1:29" ht="12.75">
      <c r="A116" s="24"/>
      <c r="L116" s="2" t="s">
        <v>56</v>
      </c>
      <c r="AC116" s="33" t="s">
        <v>123</v>
      </c>
    </row>
    <row r="117" spans="1:16" ht="12.75">
      <c r="A117" s="24"/>
      <c r="K117" s="2" t="s">
        <v>51</v>
      </c>
      <c r="L117" s="33" t="s">
        <v>123</v>
      </c>
      <c r="P117" s="2" t="s">
        <v>58</v>
      </c>
    </row>
    <row r="118" spans="1:16" ht="12.75">
      <c r="A118" s="24"/>
      <c r="K118" s="33" t="s">
        <v>123</v>
      </c>
      <c r="P118" s="33" t="s">
        <v>123</v>
      </c>
    </row>
    <row r="119" spans="1:14" ht="12.75">
      <c r="A119" s="24"/>
      <c r="H119" s="2" t="s">
        <v>47</v>
      </c>
      <c r="N119" s="2" t="s">
        <v>57</v>
      </c>
    </row>
    <row r="120" spans="1:22" ht="12.75">
      <c r="A120" s="24"/>
      <c r="H120" s="33" t="s">
        <v>123</v>
      </c>
      <c r="J120" s="2" t="s">
        <v>49</v>
      </c>
      <c r="N120" s="33" t="s">
        <v>123</v>
      </c>
      <c r="V120" s="2" t="s">
        <v>115</v>
      </c>
    </row>
    <row r="121" spans="1:22" ht="12.75">
      <c r="A121" s="24"/>
      <c r="J121" s="33" t="s">
        <v>123</v>
      </c>
      <c r="O121" s="2" t="s">
        <v>114</v>
      </c>
      <c r="Q121" s="2" t="s">
        <v>59</v>
      </c>
      <c r="V121" s="33" t="s">
        <v>123</v>
      </c>
    </row>
    <row r="122" spans="1:17" ht="12.75">
      <c r="A122" s="24"/>
      <c r="K122" s="2" t="s">
        <v>61</v>
      </c>
      <c r="M122" s="2" t="s">
        <v>63</v>
      </c>
      <c r="O122" s="33" t="s">
        <v>123</v>
      </c>
      <c r="Q122" s="33" t="s">
        <v>123</v>
      </c>
    </row>
    <row r="123" spans="1:13" ht="12.75">
      <c r="A123" s="24"/>
      <c r="K123" s="33" t="s">
        <v>123</v>
      </c>
      <c r="M123" s="33" t="s">
        <v>121</v>
      </c>
    </row>
    <row r="124" ht="12.75">
      <c r="A124" s="24"/>
    </row>
    <row r="125" spans="1:9" ht="12.75">
      <c r="A125" s="24"/>
      <c r="I125" s="2" t="s">
        <v>48</v>
      </c>
    </row>
    <row r="126" spans="1:25" ht="12.75">
      <c r="A126" s="24"/>
      <c r="I126" s="33" t="s">
        <v>123</v>
      </c>
      <c r="Y126" s="2" t="s">
        <v>212</v>
      </c>
    </row>
    <row r="127" spans="1:25" ht="12.75">
      <c r="A127" s="24"/>
      <c r="K127" s="2" t="s">
        <v>62</v>
      </c>
      <c r="M127" s="2" t="s">
        <v>64</v>
      </c>
      <c r="O127" s="2" t="s">
        <v>60</v>
      </c>
      <c r="Y127" s="33" t="s">
        <v>123</v>
      </c>
    </row>
    <row r="128" spans="1:15" ht="12.75">
      <c r="A128" s="24"/>
      <c r="K128" s="33" t="s">
        <v>123</v>
      </c>
      <c r="M128" s="33" t="s">
        <v>121</v>
      </c>
      <c r="O128" s="33" t="s">
        <v>123</v>
      </c>
    </row>
    <row r="129" ht="12.75">
      <c r="A129" s="24"/>
    </row>
    <row r="130" spans="1:17" ht="12.75">
      <c r="A130" s="24"/>
      <c r="Q130" s="2" t="s">
        <v>67</v>
      </c>
    </row>
    <row r="131" spans="1:17" ht="12.75">
      <c r="A131" s="24"/>
      <c r="Q131" s="33" t="s">
        <v>123</v>
      </c>
    </row>
    <row r="132" spans="1:14" ht="12.75">
      <c r="A132" s="24"/>
      <c r="N132" s="2" t="s">
        <v>65</v>
      </c>
    </row>
    <row r="133" spans="1:14" ht="12.75">
      <c r="A133" s="24"/>
      <c r="N133" s="33" t="s">
        <v>121</v>
      </c>
    </row>
    <row r="134" spans="1:16" ht="12.75">
      <c r="A134" s="24"/>
      <c r="P134" s="2" t="s">
        <v>66</v>
      </c>
    </row>
    <row r="135" spans="1:16" ht="12.75">
      <c r="A135" s="24"/>
      <c r="P135" s="33" t="s">
        <v>123</v>
      </c>
    </row>
    <row r="136" spans="1:23" ht="12.75">
      <c r="A136" s="24"/>
      <c r="W136" s="2" t="s">
        <v>76</v>
      </c>
    </row>
    <row r="137" spans="1:23" ht="12.75">
      <c r="A137" s="24"/>
      <c r="W137" s="33" t="s">
        <v>123</v>
      </c>
    </row>
    <row r="138" ht="12.75">
      <c r="A138" s="24"/>
    </row>
    <row r="139" spans="1:11" ht="12.75">
      <c r="A139" s="24"/>
      <c r="K139" s="2" t="s">
        <v>94</v>
      </c>
    </row>
    <row r="140" spans="1:11" ht="12.75">
      <c r="A140" s="24"/>
      <c r="K140" s="33" t="s">
        <v>121</v>
      </c>
    </row>
    <row r="141" ht="12.75">
      <c r="A141" s="24"/>
    </row>
    <row r="142" ht="12.75">
      <c r="A142" s="24"/>
    </row>
    <row r="143" ht="12.75">
      <c r="A143" s="24"/>
    </row>
    <row r="144" ht="12.75">
      <c r="A144" s="24"/>
    </row>
    <row r="145" spans="1:14" ht="12.75">
      <c r="A145" s="24"/>
      <c r="N145" s="2" t="s">
        <v>80</v>
      </c>
    </row>
    <row r="146" spans="1:14" ht="12.75">
      <c r="A146" s="24"/>
      <c r="N146" s="33" t="s">
        <v>121</v>
      </c>
    </row>
    <row r="147" spans="1:17" ht="12.75">
      <c r="A147" s="24"/>
      <c r="Q147" s="2" t="s">
        <v>79</v>
      </c>
    </row>
    <row r="148" spans="1:17" ht="12.75">
      <c r="A148" s="24"/>
      <c r="L148" s="2" t="s">
        <v>93</v>
      </c>
      <c r="Q148" s="33" t="s">
        <v>121</v>
      </c>
    </row>
    <row r="149" spans="1:19" ht="12.75">
      <c r="A149" s="24"/>
      <c r="L149" s="33" t="s">
        <v>121</v>
      </c>
      <c r="S149" s="2" t="s">
        <v>78</v>
      </c>
    </row>
    <row r="150" spans="1:19" ht="12.75">
      <c r="A150" s="24"/>
      <c r="S150" s="33" t="s">
        <v>121</v>
      </c>
    </row>
    <row r="151" spans="5:13" ht="12.75">
      <c r="E151" s="2" t="s">
        <v>119</v>
      </c>
      <c r="M151" s="2" t="s">
        <v>88</v>
      </c>
    </row>
    <row r="152" spans="5:16" ht="12.75">
      <c r="E152" s="33" t="s">
        <v>121</v>
      </c>
      <c r="M152" s="33" t="s">
        <v>121</v>
      </c>
      <c r="P152" s="2" t="s">
        <v>82</v>
      </c>
    </row>
    <row r="153" ht="12.75">
      <c r="P153" s="33" t="s">
        <v>121</v>
      </c>
    </row>
    <row r="154" ht="12.75">
      <c r="N154" s="2" t="s">
        <v>81</v>
      </c>
    </row>
    <row r="155" spans="11:19" ht="12.75">
      <c r="K155" s="2" t="s">
        <v>219</v>
      </c>
      <c r="N155" s="33" t="s">
        <v>121</v>
      </c>
      <c r="S155" s="2" t="s">
        <v>77</v>
      </c>
    </row>
    <row r="156" spans="11:19" ht="12.75">
      <c r="K156" s="33" t="s">
        <v>121</v>
      </c>
      <c r="S156" s="33" t="s">
        <v>121</v>
      </c>
    </row>
    <row r="158" ht="12.75">
      <c r="R158" s="2" t="s">
        <v>83</v>
      </c>
    </row>
    <row r="159" ht="12.75">
      <c r="R159" s="33" t="s">
        <v>121</v>
      </c>
    </row>
    <row r="161" ht="12.75">
      <c r="O161" s="2" t="s">
        <v>87</v>
      </c>
    </row>
    <row r="162" spans="15:17" ht="12.75">
      <c r="O162" s="33" t="s">
        <v>121</v>
      </c>
      <c r="Q162" s="2" t="s">
        <v>84</v>
      </c>
    </row>
    <row r="163" spans="13:17" ht="12.75">
      <c r="M163" s="2" t="s">
        <v>89</v>
      </c>
      <c r="Q163" s="33" t="s">
        <v>121</v>
      </c>
    </row>
    <row r="164" ht="12.75">
      <c r="M164" s="33" t="s">
        <v>121</v>
      </c>
    </row>
    <row r="167" ht="12.75">
      <c r="P167" s="2" t="s">
        <v>85</v>
      </c>
    </row>
    <row r="168" ht="12.75">
      <c r="P168" s="33" t="s">
        <v>121</v>
      </c>
    </row>
    <row r="172" ht="12.75">
      <c r="Q172" s="2" t="s">
        <v>86</v>
      </c>
    </row>
    <row r="173" ht="12.75">
      <c r="Q173" s="33" t="s">
        <v>121</v>
      </c>
    </row>
    <row r="176" ht="12.75">
      <c r="O176" s="2" t="s">
        <v>91</v>
      </c>
    </row>
    <row r="177" spans="13:15" ht="12.75">
      <c r="M177" s="2" t="s">
        <v>90</v>
      </c>
      <c r="O177" s="33" t="s">
        <v>121</v>
      </c>
    </row>
    <row r="178" ht="12.75">
      <c r="M178" s="33" t="s">
        <v>121</v>
      </c>
    </row>
    <row r="183" ht="12.75">
      <c r="O183" s="2" t="s">
        <v>92</v>
      </c>
    </row>
    <row r="184" ht="12.75">
      <c r="O184" s="33" t="s">
        <v>121</v>
      </c>
    </row>
    <row r="204" ht="12.75">
      <c r="K204" s="2" t="s">
        <v>95</v>
      </c>
    </row>
    <row r="205" ht="12.75">
      <c r="K205" s="33" t="s">
        <v>121</v>
      </c>
    </row>
    <row r="207" ht="12.75">
      <c r="T207" s="2" t="s">
        <v>117</v>
      </c>
    </row>
    <row r="208" ht="12.75">
      <c r="T208" s="33" t="s">
        <v>121</v>
      </c>
    </row>
    <row r="210" ht="12.75">
      <c r="S210" s="2" t="s">
        <v>118</v>
      </c>
    </row>
    <row r="211" ht="12.75">
      <c r="S211" s="33" t="s">
        <v>121</v>
      </c>
    </row>
  </sheetData>
  <sheetProtection password="BD6D" sheet="1" objects="1" scenarios="1"/>
  <dataValidations count="2">
    <dataValidation type="list" showErrorMessage="1" errorTitle="Illegal Code" error="You can only choose from the list of valid codes." sqref="U22 C24 Y127 K156 AA72 F41 H45 F50 R65 Q42 O37 L29 H53 I48 J49 L50 M53 R29 P31 N27 M24 O22 Q23 K43 I40 Q84 R80 Q73 J121 Q48 O50 K123 P59 H103 M128 G61 E57 J58 K65 J64 H68 I61 J69 E152 I126 H113 H110 C111 O122 K128 O128 C27 H120 K75 K70 N133 M123 P135 K140 N146 Q148 K118 M74 N67 P153 N155 M152 L149 M164 O162 Q163 P168 Q173 O177 M178 O184 C30 K205 O107 N58 K110 V121 N120 O113 P99 L117 L108 I114 Q122 Q131 P118 P111 S109 R105 T104 S101 S96 V95 S82 R86">
      <formula1>$C$5:$C$15</formula1>
    </dataValidation>
    <dataValidation type="list" showErrorMessage="1" errorTitle="Illegal Code" error="You can only choose from the list of valid codes." sqref="T88 V92 U94 S37 U28 X28 X42 X48 V46 T44 V62 S57 V70 U75 T71 T67 AD101 AI101 AD112 AC116 Y89 W104 U114 W137 S150 S156 R159 T208 S211">
      <formula1>$C$5:$C$15</formula1>
    </dataValidation>
  </dataValidations>
  <printOptions/>
  <pageMargins left="0.75" right="0.75" top="1" bottom="1" header="0.5" footer="0.5"/>
  <pageSetup fitToHeight="1" fitToWidth="1" horizontalDpi="1200" verticalDpi="1200" orientation="portrait" paperSize="9" scale="26" r:id="rId4"/>
  <drawing r:id="rId3"/>
  <legacyDrawing r:id="rId2"/>
</worksheet>
</file>

<file path=xl/worksheets/sheet2.xml><?xml version="1.0" encoding="utf-8"?>
<worksheet xmlns="http://schemas.openxmlformats.org/spreadsheetml/2006/main" xmlns:r="http://schemas.openxmlformats.org/officeDocument/2006/relationships">
  <dimension ref="A1:L131"/>
  <sheetViews>
    <sheetView workbookViewId="0" topLeftCell="A1">
      <selection activeCell="A1" sqref="A1"/>
    </sheetView>
  </sheetViews>
  <sheetFormatPr defaultColWidth="9.140625" defaultRowHeight="12.75"/>
  <cols>
    <col min="1" max="1" width="3.8515625" style="0" customWidth="1"/>
    <col min="2" max="2" width="14.140625" style="0" customWidth="1"/>
    <col min="4" max="9" width="0" style="0" hidden="1" customWidth="1"/>
    <col min="10" max="11" width="14.28125" style="0" customWidth="1"/>
    <col min="12" max="12" width="9.57421875" style="0" bestFit="1" customWidth="1"/>
  </cols>
  <sheetData>
    <row r="1" spans="1:12" ht="48">
      <c r="A1" s="2"/>
      <c r="B1" s="22" t="s">
        <v>183</v>
      </c>
      <c r="C1" s="21" t="s">
        <v>125</v>
      </c>
      <c r="D1" s="64" t="s">
        <v>201</v>
      </c>
      <c r="E1" s="64" t="s">
        <v>202</v>
      </c>
      <c r="F1" s="64" t="s">
        <v>203</v>
      </c>
      <c r="I1" s="90" t="s">
        <v>136</v>
      </c>
      <c r="J1" s="97" t="s">
        <v>224</v>
      </c>
      <c r="K1" s="97" t="s">
        <v>225</v>
      </c>
      <c r="L1" s="91" t="s">
        <v>207</v>
      </c>
    </row>
    <row r="2" spans="1:12" ht="12.75">
      <c r="A2" s="2"/>
      <c r="B2" s="25" t="s">
        <v>219</v>
      </c>
      <c r="C2" s="54" t="str">
        <f>'ACT Electoral Boundary Model'!K156</f>
        <v>B</v>
      </c>
      <c r="D2" s="92">
        <f>J2</f>
        <v>19</v>
      </c>
      <c r="E2" s="93">
        <f>K2-J2</f>
        <v>0</v>
      </c>
      <c r="F2" s="63">
        <f aca="true" t="shared" si="0" ref="F2:F33">E2+D2</f>
        <v>19</v>
      </c>
      <c r="I2" s="83" t="s">
        <v>215</v>
      </c>
      <c r="J2" s="94">
        <v>19</v>
      </c>
      <c r="K2" s="94">
        <v>19</v>
      </c>
      <c r="L2" s="84">
        <v>0</v>
      </c>
    </row>
    <row r="3" spans="1:12" ht="15.75">
      <c r="A3" s="2"/>
      <c r="B3" s="25" t="s">
        <v>212</v>
      </c>
      <c r="C3" s="54" t="str">
        <f>'ACT Electoral Boundary Model'!Y127</f>
        <v>M</v>
      </c>
      <c r="D3" s="92">
        <f aca="true" t="shared" si="1" ref="D3:D66">J3</f>
        <v>0</v>
      </c>
      <c r="E3" s="93">
        <f aca="true" t="shared" si="2" ref="E3:E66">K3-J3</f>
        <v>0</v>
      </c>
      <c r="F3" s="63">
        <f t="shared" si="0"/>
        <v>0</v>
      </c>
      <c r="I3" s="83" t="s">
        <v>212</v>
      </c>
      <c r="J3" s="94">
        <v>0</v>
      </c>
      <c r="K3" s="94">
        <v>0</v>
      </c>
      <c r="L3" s="85"/>
    </row>
    <row r="4" spans="1:12" ht="12.75">
      <c r="A4" s="2"/>
      <c r="B4" s="25" t="s">
        <v>220</v>
      </c>
      <c r="C4" s="54" t="str">
        <f>'ACT Electoral Boundary Model'!C24</f>
        <v>B</v>
      </c>
      <c r="D4" s="92">
        <f t="shared" si="1"/>
        <v>233</v>
      </c>
      <c r="E4" s="93">
        <f t="shared" si="2"/>
        <v>0</v>
      </c>
      <c r="F4" s="63">
        <f t="shared" si="0"/>
        <v>233</v>
      </c>
      <c r="I4" s="83" t="s">
        <v>217</v>
      </c>
      <c r="J4" s="94">
        <v>233</v>
      </c>
      <c r="K4" s="94">
        <v>233</v>
      </c>
      <c r="L4" s="84">
        <v>0</v>
      </c>
    </row>
    <row r="5" spans="1:12" ht="12.75">
      <c r="A5" s="2"/>
      <c r="B5" s="25" t="s">
        <v>43</v>
      </c>
      <c r="C5" s="54" t="str">
        <f>'ACT Electoral Boundary Model'!Q84</f>
        <v>M</v>
      </c>
      <c r="D5" s="92">
        <f t="shared" si="1"/>
        <v>326</v>
      </c>
      <c r="E5" s="93">
        <f t="shared" si="2"/>
        <v>0</v>
      </c>
      <c r="F5" s="63">
        <f t="shared" si="0"/>
        <v>326</v>
      </c>
      <c r="I5" s="81" t="s">
        <v>43</v>
      </c>
      <c r="J5" s="95">
        <v>326</v>
      </c>
      <c r="K5" s="95">
        <v>326</v>
      </c>
      <c r="L5" s="82">
        <v>0</v>
      </c>
    </row>
    <row r="6" spans="1:12" ht="12.75">
      <c r="A6" s="2"/>
      <c r="B6" s="25" t="s">
        <v>36</v>
      </c>
      <c r="C6" s="54" t="str">
        <f>'ACT Electoral Boundary Model'!U75</f>
        <v>M</v>
      </c>
      <c r="D6" s="92">
        <f t="shared" si="1"/>
        <v>3426</v>
      </c>
      <c r="E6" s="93">
        <f t="shared" si="2"/>
        <v>-10</v>
      </c>
      <c r="F6" s="63">
        <f t="shared" si="0"/>
        <v>3416</v>
      </c>
      <c r="I6" s="83" t="s">
        <v>36</v>
      </c>
      <c r="J6" s="94">
        <v>3426</v>
      </c>
      <c r="K6" s="94">
        <v>3416</v>
      </c>
      <c r="L6" s="84">
        <v>-0.0029</v>
      </c>
    </row>
    <row r="7" spans="1:12" ht="12.75">
      <c r="A7" s="2"/>
      <c r="B7" s="25" t="s">
        <v>0</v>
      </c>
      <c r="C7" s="54" t="str">
        <f>'ACT Electoral Boundary Model'!R29</f>
        <v>M</v>
      </c>
      <c r="D7" s="92">
        <f t="shared" si="1"/>
        <v>2574</v>
      </c>
      <c r="E7" s="93">
        <f t="shared" si="2"/>
        <v>217</v>
      </c>
      <c r="F7" s="63">
        <f t="shared" si="0"/>
        <v>2791</v>
      </c>
      <c r="I7" s="83" t="s">
        <v>0</v>
      </c>
      <c r="J7" s="94">
        <v>2574</v>
      </c>
      <c r="K7" s="94">
        <v>2791</v>
      </c>
      <c r="L7" s="84">
        <v>0.0843</v>
      </c>
    </row>
    <row r="8" spans="1:12" ht="12.75">
      <c r="A8" s="2"/>
      <c r="B8" s="25" t="s">
        <v>31</v>
      </c>
      <c r="C8" s="54" t="str">
        <f>'ACT Electoral Boundary Model'!M74</f>
        <v>G</v>
      </c>
      <c r="D8" s="92">
        <f t="shared" si="1"/>
        <v>1814</v>
      </c>
      <c r="E8" s="93">
        <f t="shared" si="2"/>
        <v>-23</v>
      </c>
      <c r="F8" s="63">
        <f t="shared" si="0"/>
        <v>1791</v>
      </c>
      <c r="I8" s="83" t="s">
        <v>31</v>
      </c>
      <c r="J8" s="94">
        <v>1814</v>
      </c>
      <c r="K8" s="94">
        <v>1791</v>
      </c>
      <c r="L8" s="84">
        <v>-0.0127</v>
      </c>
    </row>
    <row r="9" spans="1:12" ht="12.75">
      <c r="A9" s="2"/>
      <c r="B9" s="25" t="s">
        <v>92</v>
      </c>
      <c r="C9" s="54" t="str">
        <f>'ACT Electoral Boundary Model'!O184</f>
        <v>B</v>
      </c>
      <c r="D9" s="92">
        <f t="shared" si="1"/>
        <v>2282</v>
      </c>
      <c r="E9" s="93">
        <f t="shared" si="2"/>
        <v>27</v>
      </c>
      <c r="F9" s="63">
        <f t="shared" si="0"/>
        <v>2309</v>
      </c>
      <c r="I9" s="83" t="s">
        <v>92</v>
      </c>
      <c r="J9" s="94">
        <v>2282</v>
      </c>
      <c r="K9" s="94">
        <v>2309</v>
      </c>
      <c r="L9" s="84">
        <v>0.0118</v>
      </c>
    </row>
    <row r="10" spans="1:12" ht="12.75">
      <c r="A10" s="2"/>
      <c r="B10" s="25" t="s">
        <v>71</v>
      </c>
      <c r="C10" s="54" t="str">
        <f>'ACT Electoral Boundary Model'!S101</f>
        <v>M</v>
      </c>
      <c r="D10" s="92">
        <f t="shared" si="1"/>
        <v>281</v>
      </c>
      <c r="E10" s="93">
        <f t="shared" si="2"/>
        <v>0</v>
      </c>
      <c r="F10" s="63">
        <f t="shared" si="0"/>
        <v>281</v>
      </c>
      <c r="I10" s="83" t="s">
        <v>71</v>
      </c>
      <c r="J10" s="94">
        <v>281</v>
      </c>
      <c r="K10" s="94">
        <v>281</v>
      </c>
      <c r="L10" s="84">
        <v>0</v>
      </c>
    </row>
    <row r="11" spans="1:12" ht="12.75">
      <c r="A11" s="2"/>
      <c r="B11" s="25" t="s">
        <v>96</v>
      </c>
      <c r="C11" s="54" t="str">
        <f>'ACT Electoral Boundary Model'!K65</f>
        <v>G</v>
      </c>
      <c r="D11" s="92">
        <f t="shared" si="1"/>
        <v>1740</v>
      </c>
      <c r="E11" s="93">
        <f t="shared" si="2"/>
        <v>163</v>
      </c>
      <c r="F11" s="63">
        <f t="shared" si="0"/>
        <v>1903</v>
      </c>
      <c r="I11" s="83" t="s">
        <v>208</v>
      </c>
      <c r="J11" s="94">
        <v>1740</v>
      </c>
      <c r="K11" s="94">
        <v>1903</v>
      </c>
      <c r="L11" s="84">
        <v>0.0937</v>
      </c>
    </row>
    <row r="12" spans="1:12" ht="12.75" customHeight="1">
      <c r="A12" s="2"/>
      <c r="B12" s="27" t="s">
        <v>152</v>
      </c>
      <c r="C12" s="55">
        <f>'ACT Electoral Boundary Model'!U22</f>
        <v>0</v>
      </c>
      <c r="D12" s="92">
        <f t="shared" si="1"/>
        <v>0</v>
      </c>
      <c r="E12" s="93">
        <f t="shared" si="2"/>
        <v>0</v>
      </c>
      <c r="F12" s="63">
        <f t="shared" si="0"/>
        <v>0</v>
      </c>
      <c r="I12" s="83" t="s">
        <v>209</v>
      </c>
      <c r="J12" s="94">
        <v>0</v>
      </c>
      <c r="K12" s="94">
        <v>0</v>
      </c>
      <c r="L12" s="85"/>
    </row>
    <row r="13" spans="1:12" ht="12.75">
      <c r="A13" s="2"/>
      <c r="B13" s="25" t="s">
        <v>89</v>
      </c>
      <c r="C13" s="54" t="str">
        <f>'ACT Electoral Boundary Model'!M164</f>
        <v>B</v>
      </c>
      <c r="D13" s="92">
        <f t="shared" si="1"/>
        <v>2232</v>
      </c>
      <c r="E13" s="93">
        <f t="shared" si="2"/>
        <v>49</v>
      </c>
      <c r="F13" s="63">
        <f t="shared" si="0"/>
        <v>2281</v>
      </c>
      <c r="I13" s="83" t="s">
        <v>89</v>
      </c>
      <c r="J13" s="94">
        <v>2232</v>
      </c>
      <c r="K13" s="94">
        <v>2281</v>
      </c>
      <c r="L13" s="84">
        <v>0.022</v>
      </c>
    </row>
    <row r="14" spans="1:12" ht="12.75">
      <c r="A14" s="2"/>
      <c r="B14" s="25" t="s">
        <v>41</v>
      </c>
      <c r="C14" s="54" t="str">
        <f>'ACT Electoral Boundary Model'!S82</f>
        <v>M</v>
      </c>
      <c r="D14" s="92">
        <f t="shared" si="1"/>
        <v>1930</v>
      </c>
      <c r="E14" s="93">
        <f t="shared" si="2"/>
        <v>696</v>
      </c>
      <c r="F14" s="63">
        <f t="shared" si="0"/>
        <v>2626</v>
      </c>
      <c r="I14" s="83" t="s">
        <v>41</v>
      </c>
      <c r="J14" s="94">
        <v>1930</v>
      </c>
      <c r="K14" s="94">
        <v>2626</v>
      </c>
      <c r="L14" s="84">
        <v>0.3606</v>
      </c>
    </row>
    <row r="15" spans="1:12" ht="12.75">
      <c r="A15" s="2"/>
      <c r="B15" s="25" t="s">
        <v>20</v>
      </c>
      <c r="C15" s="54" t="str">
        <f>'ACT Electoral Boundary Model'!N67</f>
        <v>G</v>
      </c>
      <c r="D15" s="92">
        <f t="shared" si="1"/>
        <v>1675</v>
      </c>
      <c r="E15" s="93">
        <f t="shared" si="2"/>
        <v>136</v>
      </c>
      <c r="F15" s="63">
        <f t="shared" si="0"/>
        <v>1811</v>
      </c>
      <c r="I15" s="83" t="s">
        <v>20</v>
      </c>
      <c r="J15" s="94">
        <v>1675</v>
      </c>
      <c r="K15" s="94">
        <v>1811</v>
      </c>
      <c r="L15" s="84">
        <v>0.0812</v>
      </c>
    </row>
    <row r="16" spans="1:12" ht="12.75">
      <c r="A16" s="2"/>
      <c r="B16" s="25" t="s">
        <v>85</v>
      </c>
      <c r="C16" s="54" t="str">
        <f>'ACT Electoral Boundary Model'!P168</f>
        <v>B</v>
      </c>
      <c r="D16" s="92">
        <f t="shared" si="1"/>
        <v>3905</v>
      </c>
      <c r="E16" s="93">
        <f t="shared" si="2"/>
        <v>18</v>
      </c>
      <c r="F16" s="63">
        <f t="shared" si="0"/>
        <v>3923</v>
      </c>
      <c r="I16" s="83" t="s">
        <v>85</v>
      </c>
      <c r="J16" s="94">
        <v>3905</v>
      </c>
      <c r="K16" s="94">
        <v>3923</v>
      </c>
      <c r="L16" s="84">
        <v>0.0046</v>
      </c>
    </row>
    <row r="17" spans="1:12" ht="12.75">
      <c r="A17" s="2"/>
      <c r="B17" s="25" t="s">
        <v>210</v>
      </c>
      <c r="C17" s="54" t="str">
        <f>'ACT Electoral Boundary Model'!V92</f>
        <v>M</v>
      </c>
      <c r="D17" s="92">
        <f t="shared" si="1"/>
        <v>3573</v>
      </c>
      <c r="E17" s="93">
        <f t="shared" si="2"/>
        <v>28</v>
      </c>
      <c r="F17" s="63">
        <f t="shared" si="0"/>
        <v>3601</v>
      </c>
      <c r="I17" s="83" t="s">
        <v>210</v>
      </c>
      <c r="J17" s="94">
        <v>3573</v>
      </c>
      <c r="K17" s="94">
        <v>3601</v>
      </c>
      <c r="L17" s="84">
        <v>0.0078</v>
      </c>
    </row>
    <row r="18" spans="1:12" ht="12.75">
      <c r="A18" s="2"/>
      <c r="B18" s="25" t="s">
        <v>44</v>
      </c>
      <c r="C18" s="54" t="str">
        <f>'ACT Electoral Boundary Model'!R86</f>
        <v>M</v>
      </c>
      <c r="D18" s="92">
        <f t="shared" si="1"/>
        <v>207</v>
      </c>
      <c r="E18" s="93">
        <f t="shared" si="2"/>
        <v>502</v>
      </c>
      <c r="F18" s="63">
        <f t="shared" si="0"/>
        <v>709</v>
      </c>
      <c r="I18" s="83" t="s">
        <v>44</v>
      </c>
      <c r="J18" s="94">
        <v>207</v>
      </c>
      <c r="K18" s="94">
        <v>709</v>
      </c>
      <c r="L18" s="84">
        <v>2.4251</v>
      </c>
    </row>
    <row r="19" spans="1:12" ht="12.75">
      <c r="A19" s="2"/>
      <c r="B19" s="25" t="s">
        <v>48</v>
      </c>
      <c r="C19" s="54" t="str">
        <f>'ACT Electoral Boundary Model'!I126</f>
        <v>M</v>
      </c>
      <c r="D19" s="92">
        <f t="shared" si="1"/>
        <v>2223</v>
      </c>
      <c r="E19" s="93">
        <f t="shared" si="2"/>
        <v>-24</v>
      </c>
      <c r="F19" s="63">
        <f t="shared" si="0"/>
        <v>2199</v>
      </c>
      <c r="I19" s="83" t="s">
        <v>48</v>
      </c>
      <c r="J19" s="94">
        <v>2223</v>
      </c>
      <c r="K19" s="94">
        <v>2199</v>
      </c>
      <c r="L19" s="84">
        <v>-0.0108</v>
      </c>
    </row>
    <row r="20" spans="1:12" ht="12.75">
      <c r="A20" s="2"/>
      <c r="B20" s="25" t="s">
        <v>9</v>
      </c>
      <c r="C20" s="54" t="str">
        <f>'ACT Electoral Boundary Model'!H45</f>
        <v>G</v>
      </c>
      <c r="D20" s="92">
        <f t="shared" si="1"/>
        <v>2097</v>
      </c>
      <c r="E20" s="93">
        <f t="shared" si="2"/>
        <v>-8</v>
      </c>
      <c r="F20" s="63">
        <f t="shared" si="0"/>
        <v>2089</v>
      </c>
      <c r="I20" s="83" t="s">
        <v>9</v>
      </c>
      <c r="J20" s="94">
        <v>2097</v>
      </c>
      <c r="K20" s="94">
        <v>2089</v>
      </c>
      <c r="L20" s="84">
        <v>-0.0038</v>
      </c>
    </row>
    <row r="21" spans="1:12" ht="12.75">
      <c r="A21" s="2"/>
      <c r="B21" s="27" t="s">
        <v>102</v>
      </c>
      <c r="C21" s="55">
        <f>'ACT Electoral Boundary Model'!N27</f>
        <v>0</v>
      </c>
      <c r="D21" s="92">
        <f t="shared" si="1"/>
        <v>0</v>
      </c>
      <c r="E21" s="93">
        <f t="shared" si="2"/>
        <v>0</v>
      </c>
      <c r="F21" s="63">
        <f t="shared" si="0"/>
        <v>0</v>
      </c>
      <c r="I21" s="83"/>
      <c r="J21" s="94"/>
      <c r="K21" s="94"/>
      <c r="L21" s="84"/>
    </row>
    <row r="22" spans="1:12" ht="12.75">
      <c r="A22" s="2"/>
      <c r="B22" s="25" t="s">
        <v>63</v>
      </c>
      <c r="C22" s="54" t="str">
        <f>'ACT Electoral Boundary Model'!M123</f>
        <v>B</v>
      </c>
      <c r="D22" s="92">
        <f t="shared" si="1"/>
        <v>1674</v>
      </c>
      <c r="E22" s="93">
        <f t="shared" si="2"/>
        <v>-4</v>
      </c>
      <c r="F22" s="63">
        <f t="shared" si="0"/>
        <v>1670</v>
      </c>
      <c r="I22" s="83" t="s">
        <v>63</v>
      </c>
      <c r="J22" s="94">
        <v>1674</v>
      </c>
      <c r="K22" s="94">
        <v>1670</v>
      </c>
      <c r="L22" s="84">
        <v>-0.0024</v>
      </c>
    </row>
    <row r="23" spans="1:12" ht="12.75">
      <c r="A23" s="2"/>
      <c r="B23" s="25" t="s">
        <v>83</v>
      </c>
      <c r="C23" s="54" t="str">
        <f>'ACT Electoral Boundary Model'!R159</f>
        <v>B</v>
      </c>
      <c r="D23" s="92">
        <f t="shared" si="1"/>
        <v>3607</v>
      </c>
      <c r="E23" s="93">
        <f t="shared" si="2"/>
        <v>-24</v>
      </c>
      <c r="F23" s="63">
        <f t="shared" si="0"/>
        <v>3583</v>
      </c>
      <c r="I23" s="83" t="s">
        <v>83</v>
      </c>
      <c r="J23" s="94">
        <v>3607</v>
      </c>
      <c r="K23" s="94">
        <v>3583</v>
      </c>
      <c r="L23" s="84">
        <v>-0.0067</v>
      </c>
    </row>
    <row r="24" spans="1:12" ht="12.75">
      <c r="A24" s="2"/>
      <c r="B24" s="25" t="s">
        <v>91</v>
      </c>
      <c r="C24" s="54" t="str">
        <f>'ACT Electoral Boundary Model'!O177</f>
        <v>B</v>
      </c>
      <c r="D24" s="92">
        <f t="shared" si="1"/>
        <v>2884</v>
      </c>
      <c r="E24" s="93">
        <f t="shared" si="2"/>
        <v>193</v>
      </c>
      <c r="F24" s="63">
        <f t="shared" si="0"/>
        <v>3077</v>
      </c>
      <c r="I24" s="83" t="s">
        <v>91</v>
      </c>
      <c r="J24" s="94">
        <v>2884</v>
      </c>
      <c r="K24" s="94">
        <v>3077</v>
      </c>
      <c r="L24" s="84">
        <v>0.0669</v>
      </c>
    </row>
    <row r="25" spans="1:12" ht="12.75">
      <c r="A25" s="2"/>
      <c r="B25" s="25" t="s">
        <v>30</v>
      </c>
      <c r="C25" s="54" t="str">
        <f>'ACT Electoral Boundary Model'!K75</f>
        <v>G</v>
      </c>
      <c r="D25" s="92">
        <f t="shared" si="1"/>
        <v>2158</v>
      </c>
      <c r="E25" s="93">
        <f t="shared" si="2"/>
        <v>-34</v>
      </c>
      <c r="F25" s="63">
        <f t="shared" si="0"/>
        <v>2124</v>
      </c>
      <c r="I25" s="83" t="s">
        <v>30</v>
      </c>
      <c r="J25" s="94">
        <v>2158</v>
      </c>
      <c r="K25" s="94">
        <v>2124</v>
      </c>
      <c r="L25" s="84">
        <v>-0.0158</v>
      </c>
    </row>
    <row r="26" spans="1:12" ht="12.75">
      <c r="A26" s="2"/>
      <c r="B26" s="25" t="s">
        <v>142</v>
      </c>
      <c r="C26" s="54" t="str">
        <f>'ACT Electoral Boundary Model'!C30</f>
        <v>B</v>
      </c>
      <c r="D26" s="92">
        <f t="shared" si="1"/>
        <v>0</v>
      </c>
      <c r="E26" s="93">
        <f t="shared" si="2"/>
        <v>0</v>
      </c>
      <c r="F26" s="63">
        <f t="shared" si="0"/>
        <v>0</v>
      </c>
      <c r="I26" s="83"/>
      <c r="J26" s="94"/>
      <c r="K26" s="94"/>
      <c r="L26" s="84"/>
    </row>
    <row r="27" spans="1:12" ht="12.75">
      <c r="A27" s="2"/>
      <c r="B27" s="25" t="s">
        <v>120</v>
      </c>
      <c r="C27" s="54" t="str">
        <f>'ACT Electoral Boundary Model'!C111</f>
        <v>B</v>
      </c>
      <c r="D27" s="92">
        <f t="shared" si="1"/>
        <v>0</v>
      </c>
      <c r="E27" s="93">
        <f t="shared" si="2"/>
        <v>0</v>
      </c>
      <c r="F27" s="63">
        <f t="shared" si="0"/>
        <v>0</v>
      </c>
      <c r="I27" s="83"/>
      <c r="J27" s="94"/>
      <c r="K27" s="94"/>
      <c r="L27" s="84"/>
    </row>
    <row r="28" spans="1:12" ht="12.75">
      <c r="A28" s="2"/>
      <c r="B28" s="25" t="s">
        <v>97</v>
      </c>
      <c r="C28" s="54" t="str">
        <f>'ACT Electoral Boundary Model'!Q48</f>
        <v>M</v>
      </c>
      <c r="D28" s="92">
        <f t="shared" si="1"/>
        <v>0</v>
      </c>
      <c r="E28" s="93">
        <f t="shared" si="2"/>
        <v>0</v>
      </c>
      <c r="F28" s="63">
        <f t="shared" si="0"/>
        <v>0</v>
      </c>
      <c r="I28" s="83"/>
      <c r="J28" s="94"/>
      <c r="K28" s="94"/>
      <c r="L28" s="84"/>
    </row>
    <row r="29" spans="1:12" ht="12.75">
      <c r="A29" s="2"/>
      <c r="B29" s="25" t="s">
        <v>52</v>
      </c>
      <c r="C29" s="54" t="str">
        <f>'ACT Electoral Boundary Model'!L108</f>
        <v>M</v>
      </c>
      <c r="D29" s="92">
        <f t="shared" si="1"/>
        <v>3845</v>
      </c>
      <c r="E29" s="93">
        <f t="shared" si="2"/>
        <v>-20</v>
      </c>
      <c r="F29" s="63">
        <f t="shared" si="0"/>
        <v>3825</v>
      </c>
      <c r="I29" s="83" t="s">
        <v>52</v>
      </c>
      <c r="J29" s="94">
        <v>3845</v>
      </c>
      <c r="K29" s="94">
        <v>3825</v>
      </c>
      <c r="L29" s="84">
        <v>-0.0052</v>
      </c>
    </row>
    <row r="30" spans="1:12" ht="12.75">
      <c r="A30" s="2"/>
      <c r="B30" s="25" t="s">
        <v>53</v>
      </c>
      <c r="C30" s="54" t="str">
        <f>'ACT Electoral Boundary Model'!O107</f>
        <v>M</v>
      </c>
      <c r="D30" s="92">
        <f t="shared" si="1"/>
        <v>1972</v>
      </c>
      <c r="E30" s="93">
        <f t="shared" si="2"/>
        <v>110</v>
      </c>
      <c r="F30" s="63">
        <f t="shared" si="0"/>
        <v>2082</v>
      </c>
      <c r="I30" s="83" t="s">
        <v>53</v>
      </c>
      <c r="J30" s="94">
        <v>1972</v>
      </c>
      <c r="K30" s="94">
        <v>2082</v>
      </c>
      <c r="L30" s="84">
        <v>0.0558</v>
      </c>
    </row>
    <row r="31" spans="1:12" ht="12.75">
      <c r="A31" s="2"/>
      <c r="B31" s="25" t="s">
        <v>35</v>
      </c>
      <c r="C31" s="54" t="str">
        <f>'ACT Electoral Boundary Model'!T71</f>
        <v>M</v>
      </c>
      <c r="D31" s="92">
        <f t="shared" si="1"/>
        <v>1358</v>
      </c>
      <c r="E31" s="93">
        <f t="shared" si="2"/>
        <v>56</v>
      </c>
      <c r="F31" s="63">
        <f t="shared" si="0"/>
        <v>1414</v>
      </c>
      <c r="I31" s="83" t="s">
        <v>35</v>
      </c>
      <c r="J31" s="94">
        <v>1358</v>
      </c>
      <c r="K31" s="94">
        <v>1414</v>
      </c>
      <c r="L31" s="84">
        <v>0.0412</v>
      </c>
    </row>
    <row r="32" spans="1:12" ht="12.75">
      <c r="A32" s="2"/>
      <c r="B32" s="25" t="s">
        <v>34</v>
      </c>
      <c r="C32" s="54" t="str">
        <f>'ACT Electoral Boundary Model'!T67</f>
        <v>M</v>
      </c>
      <c r="D32" s="92">
        <f t="shared" si="1"/>
        <v>2382</v>
      </c>
      <c r="E32" s="93">
        <f t="shared" si="2"/>
        <v>11</v>
      </c>
      <c r="F32" s="63">
        <f t="shared" si="0"/>
        <v>2393</v>
      </c>
      <c r="I32" s="83" t="s">
        <v>34</v>
      </c>
      <c r="J32" s="94">
        <v>2382</v>
      </c>
      <c r="K32" s="94">
        <v>2393</v>
      </c>
      <c r="L32" s="84">
        <v>0.0046</v>
      </c>
    </row>
    <row r="33" spans="1:12" ht="12.75">
      <c r="A33" s="2"/>
      <c r="B33" s="25" t="s">
        <v>46</v>
      </c>
      <c r="C33" s="54" t="str">
        <f>'ACT Electoral Boundary Model'!H113</f>
        <v>M</v>
      </c>
      <c r="D33" s="92">
        <f t="shared" si="1"/>
        <v>2354</v>
      </c>
      <c r="E33" s="93">
        <f t="shared" si="2"/>
        <v>-62</v>
      </c>
      <c r="F33" s="63">
        <f t="shared" si="0"/>
        <v>2292</v>
      </c>
      <c r="I33" s="83" t="s">
        <v>46</v>
      </c>
      <c r="J33" s="94">
        <v>2354</v>
      </c>
      <c r="K33" s="94">
        <v>2292</v>
      </c>
      <c r="L33" s="84">
        <v>-0.0263</v>
      </c>
    </row>
    <row r="34" spans="1:12" ht="12.75">
      <c r="A34" s="2"/>
      <c r="B34" s="25" t="s">
        <v>7</v>
      </c>
      <c r="C34" s="54" t="str">
        <f>'ACT Electoral Boundary Model'!F41</f>
        <v>G</v>
      </c>
      <c r="D34" s="92">
        <f t="shared" si="1"/>
        <v>2193</v>
      </c>
      <c r="E34" s="93">
        <f t="shared" si="2"/>
        <v>353</v>
      </c>
      <c r="F34" s="63">
        <f aca="true" t="shared" si="3" ref="F34:F65">E34+D34</f>
        <v>2546</v>
      </c>
      <c r="I34" s="83" t="s">
        <v>7</v>
      </c>
      <c r="J34" s="94">
        <v>2193</v>
      </c>
      <c r="K34" s="94">
        <v>2546</v>
      </c>
      <c r="L34" s="84">
        <v>0.161</v>
      </c>
    </row>
    <row r="35" spans="1:12" ht="12.75">
      <c r="A35" s="2"/>
      <c r="B35" s="25" t="s">
        <v>98</v>
      </c>
      <c r="C35" s="54">
        <f>'ACT Electoral Boundary Model'!V95</f>
        <v>0</v>
      </c>
      <c r="D35" s="92">
        <f t="shared" si="1"/>
        <v>0</v>
      </c>
      <c r="E35" s="93">
        <f t="shared" si="2"/>
        <v>0</v>
      </c>
      <c r="F35" s="63">
        <f t="shared" si="3"/>
        <v>0</v>
      </c>
      <c r="I35" s="83"/>
      <c r="J35" s="94"/>
      <c r="K35" s="94"/>
      <c r="L35" s="84"/>
    </row>
    <row r="36" spans="1:12" ht="12.75">
      <c r="A36" s="2"/>
      <c r="B36" s="25" t="s">
        <v>21</v>
      </c>
      <c r="C36" s="54" t="str">
        <f>'ACT Electoral Boundary Model'!L50</f>
        <v>G</v>
      </c>
      <c r="D36" s="92">
        <f t="shared" si="1"/>
        <v>4100</v>
      </c>
      <c r="E36" s="93">
        <f t="shared" si="2"/>
        <v>11</v>
      </c>
      <c r="F36" s="63">
        <f t="shared" si="3"/>
        <v>4111</v>
      </c>
      <c r="I36" s="83" t="s">
        <v>21</v>
      </c>
      <c r="J36" s="94">
        <v>4100</v>
      </c>
      <c r="K36" s="94">
        <v>4111</v>
      </c>
      <c r="L36" s="84">
        <v>0.0027</v>
      </c>
    </row>
    <row r="37" spans="1:12" ht="12.75">
      <c r="A37" s="2"/>
      <c r="B37" s="25" t="s">
        <v>79</v>
      </c>
      <c r="C37" s="54" t="str">
        <f>'ACT Electoral Boundary Model'!Q148</f>
        <v>B</v>
      </c>
      <c r="D37" s="92">
        <f t="shared" si="1"/>
        <v>2390</v>
      </c>
      <c r="E37" s="93">
        <f t="shared" si="2"/>
        <v>-11</v>
      </c>
      <c r="F37" s="63">
        <f t="shared" si="3"/>
        <v>2379</v>
      </c>
      <c r="I37" s="83" t="s">
        <v>79</v>
      </c>
      <c r="J37" s="94">
        <v>2390</v>
      </c>
      <c r="K37" s="94">
        <v>2379</v>
      </c>
      <c r="L37" s="84">
        <v>-0.0046</v>
      </c>
    </row>
    <row r="38" spans="1:12" ht="12.75">
      <c r="A38" s="2"/>
      <c r="B38" s="25" t="s">
        <v>99</v>
      </c>
      <c r="C38" s="54" t="str">
        <f>'ACT Electoral Boundary Model'!AD101</f>
        <v>M</v>
      </c>
      <c r="D38" s="92">
        <f t="shared" si="1"/>
        <v>0</v>
      </c>
      <c r="E38" s="93">
        <f t="shared" si="2"/>
        <v>0</v>
      </c>
      <c r="F38" s="63">
        <f t="shared" si="3"/>
        <v>0</v>
      </c>
      <c r="I38" s="83"/>
      <c r="J38" s="94"/>
      <c r="K38" s="94"/>
      <c r="L38" s="84"/>
    </row>
    <row r="39" spans="1:12" ht="12.75">
      <c r="A39" s="2"/>
      <c r="B39" s="25" t="s">
        <v>66</v>
      </c>
      <c r="C39" s="54" t="str">
        <f>'ACT Electoral Boundary Model'!P135</f>
        <v>M</v>
      </c>
      <c r="D39" s="92">
        <f t="shared" si="1"/>
        <v>2556</v>
      </c>
      <c r="E39" s="93">
        <f t="shared" si="2"/>
        <v>24</v>
      </c>
      <c r="F39" s="63">
        <f t="shared" si="3"/>
        <v>2580</v>
      </c>
      <c r="I39" s="83" t="s">
        <v>66</v>
      </c>
      <c r="J39" s="94">
        <v>2556</v>
      </c>
      <c r="K39" s="94">
        <v>2580</v>
      </c>
      <c r="L39" s="84">
        <v>0.0094</v>
      </c>
    </row>
    <row r="40" spans="1:12" ht="12.75">
      <c r="A40" s="2"/>
      <c r="B40" s="25" t="s">
        <v>62</v>
      </c>
      <c r="C40" s="54" t="str">
        <f>'ACT Electoral Boundary Model'!K128</f>
        <v>M</v>
      </c>
      <c r="D40" s="92">
        <f t="shared" si="1"/>
        <v>2337</v>
      </c>
      <c r="E40" s="93">
        <f t="shared" si="2"/>
        <v>-10</v>
      </c>
      <c r="F40" s="63">
        <f t="shared" si="3"/>
        <v>2327</v>
      </c>
      <c r="I40" s="83" t="s">
        <v>62</v>
      </c>
      <c r="J40" s="94">
        <v>2337</v>
      </c>
      <c r="K40" s="94">
        <v>2327</v>
      </c>
      <c r="L40" s="84">
        <v>-0.0043</v>
      </c>
    </row>
    <row r="41" spans="1:12" ht="12.75">
      <c r="A41" s="2"/>
      <c r="B41" s="25" t="s">
        <v>24</v>
      </c>
      <c r="C41" s="54" t="str">
        <f>'ACT Electoral Boundary Model'!J58</f>
        <v>G</v>
      </c>
      <c r="D41" s="92">
        <f t="shared" si="1"/>
        <v>3604</v>
      </c>
      <c r="E41" s="93">
        <f t="shared" si="2"/>
        <v>7</v>
      </c>
      <c r="F41" s="63">
        <f t="shared" si="3"/>
        <v>3611</v>
      </c>
      <c r="I41" s="83" t="s">
        <v>24</v>
      </c>
      <c r="J41" s="94">
        <v>3604</v>
      </c>
      <c r="K41" s="94">
        <v>3611</v>
      </c>
      <c r="L41" s="84">
        <v>0.0019</v>
      </c>
    </row>
    <row r="42" spans="1:12" ht="12.75">
      <c r="A42" s="2"/>
      <c r="B42" s="25" t="s">
        <v>11</v>
      </c>
      <c r="C42" s="54" t="str">
        <f>'ACT Electoral Boundary Model'!I48</f>
        <v>G</v>
      </c>
      <c r="D42" s="92">
        <f t="shared" si="1"/>
        <v>2673</v>
      </c>
      <c r="E42" s="93">
        <f t="shared" si="2"/>
        <v>-22</v>
      </c>
      <c r="F42" s="63">
        <f t="shared" si="3"/>
        <v>2651</v>
      </c>
      <c r="I42" s="83" t="s">
        <v>11</v>
      </c>
      <c r="J42" s="94">
        <v>2673</v>
      </c>
      <c r="K42" s="94">
        <v>2651</v>
      </c>
      <c r="L42" s="84">
        <v>-0.0082</v>
      </c>
    </row>
    <row r="43" spans="1:12" ht="12.75">
      <c r="A43" s="2"/>
      <c r="B43" s="27" t="s">
        <v>105</v>
      </c>
      <c r="C43" s="55">
        <f>'ACT Electoral Boundary Model'!U28</f>
        <v>0</v>
      </c>
      <c r="D43" s="92">
        <f t="shared" si="1"/>
        <v>0</v>
      </c>
      <c r="E43" s="93">
        <f t="shared" si="2"/>
        <v>0</v>
      </c>
      <c r="F43" s="63">
        <f t="shared" si="3"/>
        <v>0</v>
      </c>
      <c r="I43" s="83"/>
      <c r="J43" s="94"/>
      <c r="K43" s="94"/>
      <c r="L43" s="84"/>
    </row>
    <row r="44" spans="1:12" ht="12.75">
      <c r="A44" s="2"/>
      <c r="B44" s="25" t="s">
        <v>68</v>
      </c>
      <c r="C44" s="54" t="str">
        <f>'ACT Electoral Boundary Model'!R105</f>
        <v>M</v>
      </c>
      <c r="D44" s="92">
        <f t="shared" si="1"/>
        <v>860</v>
      </c>
      <c r="E44" s="93">
        <f t="shared" si="2"/>
        <v>46</v>
      </c>
      <c r="F44" s="63">
        <f t="shared" si="3"/>
        <v>906</v>
      </c>
      <c r="I44" s="83" t="s">
        <v>68</v>
      </c>
      <c r="J44" s="94">
        <v>860</v>
      </c>
      <c r="K44" s="94">
        <v>906</v>
      </c>
      <c r="L44" s="84">
        <v>0.0535</v>
      </c>
    </row>
    <row r="45" spans="1:12" ht="12.75">
      <c r="A45" s="2"/>
      <c r="B45" s="27" t="s">
        <v>110</v>
      </c>
      <c r="C45" s="55">
        <f>'ACT Electoral Boundary Model'!V46</f>
        <v>0</v>
      </c>
      <c r="D45" s="92">
        <f t="shared" si="1"/>
        <v>0</v>
      </c>
      <c r="E45" s="93">
        <f t="shared" si="2"/>
        <v>0</v>
      </c>
      <c r="F45" s="63">
        <f t="shared" si="3"/>
        <v>0</v>
      </c>
      <c r="I45" s="83"/>
      <c r="J45" s="94"/>
      <c r="K45" s="94"/>
      <c r="L45" s="84"/>
    </row>
    <row r="46" spans="1:12" ht="12.75">
      <c r="A46" s="2"/>
      <c r="B46" s="25" t="s">
        <v>10</v>
      </c>
      <c r="C46" s="54" t="str">
        <f>'ACT Electoral Boundary Model'!I40</f>
        <v>G</v>
      </c>
      <c r="D46" s="92">
        <f t="shared" si="1"/>
        <v>1639</v>
      </c>
      <c r="E46" s="93">
        <f t="shared" si="2"/>
        <v>-60</v>
      </c>
      <c r="F46" s="63">
        <f t="shared" si="3"/>
        <v>1579</v>
      </c>
      <c r="I46" s="83" t="s">
        <v>10</v>
      </c>
      <c r="J46" s="94">
        <v>1639</v>
      </c>
      <c r="K46" s="94">
        <v>1579</v>
      </c>
      <c r="L46" s="84">
        <v>-0.0366</v>
      </c>
    </row>
    <row r="47" spans="1:12" ht="12.75">
      <c r="A47" s="2"/>
      <c r="B47" s="25" t="s">
        <v>40</v>
      </c>
      <c r="C47" s="54" t="str">
        <f>'ACT Electoral Boundary Model'!W104</f>
        <v>M</v>
      </c>
      <c r="D47" s="92">
        <f t="shared" si="1"/>
        <v>19</v>
      </c>
      <c r="E47" s="93">
        <f t="shared" si="2"/>
        <v>0</v>
      </c>
      <c r="F47" s="63">
        <f t="shared" si="3"/>
        <v>19</v>
      </c>
      <c r="I47" s="83" t="s">
        <v>40</v>
      </c>
      <c r="J47" s="94">
        <v>19</v>
      </c>
      <c r="K47" s="94">
        <v>19</v>
      </c>
      <c r="L47" s="84">
        <v>0</v>
      </c>
    </row>
    <row r="48" spans="1:12" ht="12.75">
      <c r="A48" s="2"/>
      <c r="B48" s="25" t="s">
        <v>58</v>
      </c>
      <c r="C48" s="54" t="str">
        <f>'ACT Electoral Boundary Model'!P118</f>
        <v>M</v>
      </c>
      <c r="D48" s="92">
        <f t="shared" si="1"/>
        <v>2130</v>
      </c>
      <c r="E48" s="93">
        <f t="shared" si="2"/>
        <v>33</v>
      </c>
      <c r="F48" s="63">
        <f t="shared" si="3"/>
        <v>2163</v>
      </c>
      <c r="I48" s="83" t="s">
        <v>58</v>
      </c>
      <c r="J48" s="94">
        <v>2130</v>
      </c>
      <c r="K48" s="94">
        <v>2163</v>
      </c>
      <c r="L48" s="84">
        <v>0.0155</v>
      </c>
    </row>
    <row r="49" spans="1:12" ht="12.75">
      <c r="A49" s="2"/>
      <c r="B49" s="25" t="s">
        <v>77</v>
      </c>
      <c r="C49" s="54" t="str">
        <f>'ACT Electoral Boundary Model'!S156</f>
        <v>B</v>
      </c>
      <c r="D49" s="92">
        <f t="shared" si="1"/>
        <v>1829</v>
      </c>
      <c r="E49" s="93">
        <f t="shared" si="2"/>
        <v>19</v>
      </c>
      <c r="F49" s="63">
        <f t="shared" si="3"/>
        <v>1848</v>
      </c>
      <c r="I49" s="83" t="s">
        <v>77</v>
      </c>
      <c r="J49" s="94">
        <v>1829</v>
      </c>
      <c r="K49" s="94">
        <v>1848</v>
      </c>
      <c r="L49" s="84">
        <v>0.0104</v>
      </c>
    </row>
    <row r="50" spans="1:12" ht="12.75">
      <c r="A50" s="2"/>
      <c r="B50" s="25" t="s">
        <v>17</v>
      </c>
      <c r="C50" s="54" t="str">
        <f>'ACT Electoral Boundary Model'!O50</f>
        <v>G</v>
      </c>
      <c r="D50" s="92">
        <f t="shared" si="1"/>
        <v>2570</v>
      </c>
      <c r="E50" s="93">
        <f t="shared" si="2"/>
        <v>-34</v>
      </c>
      <c r="F50" s="63">
        <f t="shared" si="3"/>
        <v>2536</v>
      </c>
      <c r="I50" s="83" t="s">
        <v>17</v>
      </c>
      <c r="J50" s="94">
        <v>2570</v>
      </c>
      <c r="K50" s="94">
        <v>2536</v>
      </c>
      <c r="L50" s="84">
        <v>-0.0132</v>
      </c>
    </row>
    <row r="51" spans="1:12" ht="12.75">
      <c r="A51" s="2"/>
      <c r="B51" s="25" t="s">
        <v>90</v>
      </c>
      <c r="C51" s="54" t="str">
        <f>'ACT Electoral Boundary Model'!M178</f>
        <v>B</v>
      </c>
      <c r="D51" s="92">
        <f t="shared" si="1"/>
        <v>4744</v>
      </c>
      <c r="E51" s="93">
        <f t="shared" si="2"/>
        <v>91</v>
      </c>
      <c r="F51" s="63">
        <f t="shared" si="3"/>
        <v>4835</v>
      </c>
      <c r="I51" s="83" t="s">
        <v>90</v>
      </c>
      <c r="J51" s="94">
        <v>4744</v>
      </c>
      <c r="K51" s="94">
        <v>4835</v>
      </c>
      <c r="L51" s="84">
        <v>0.0192</v>
      </c>
    </row>
    <row r="52" spans="1:12" ht="12.75">
      <c r="A52" s="2"/>
      <c r="B52" s="25" t="s">
        <v>82</v>
      </c>
      <c r="C52" s="54" t="str">
        <f>'ACT Electoral Boundary Model'!P153</f>
        <v>B</v>
      </c>
      <c r="D52" s="92">
        <f t="shared" si="1"/>
        <v>2246</v>
      </c>
      <c r="E52" s="93">
        <f t="shared" si="2"/>
        <v>21</v>
      </c>
      <c r="F52" s="63">
        <f t="shared" si="3"/>
        <v>2267</v>
      </c>
      <c r="I52" s="83" t="s">
        <v>82</v>
      </c>
      <c r="J52" s="94">
        <v>2246</v>
      </c>
      <c r="K52" s="94">
        <v>2267</v>
      </c>
      <c r="L52" s="84">
        <v>0.0093</v>
      </c>
    </row>
    <row r="53" spans="1:12" ht="12.75">
      <c r="A53" s="2"/>
      <c r="B53" s="25" t="s">
        <v>93</v>
      </c>
      <c r="C53" s="54" t="str">
        <f>'ACT Electoral Boundary Model'!L149</f>
        <v>B</v>
      </c>
      <c r="D53" s="92">
        <f t="shared" si="1"/>
        <v>720</v>
      </c>
      <c r="E53" s="93">
        <f t="shared" si="2"/>
        <v>152</v>
      </c>
      <c r="F53" s="63">
        <f t="shared" si="3"/>
        <v>872</v>
      </c>
      <c r="I53" s="83" t="s">
        <v>93</v>
      </c>
      <c r="J53" s="94">
        <v>720</v>
      </c>
      <c r="K53" s="94">
        <v>872</v>
      </c>
      <c r="L53" s="84">
        <v>0.2111</v>
      </c>
    </row>
    <row r="54" spans="1:12" ht="12.75">
      <c r="A54" s="2"/>
      <c r="B54" s="25" t="s">
        <v>69</v>
      </c>
      <c r="C54" s="54" t="str">
        <f>'ACT Electoral Boundary Model'!S109</f>
        <v>M</v>
      </c>
      <c r="D54" s="92">
        <f t="shared" si="1"/>
        <v>2885</v>
      </c>
      <c r="E54" s="93">
        <f t="shared" si="2"/>
        <v>39</v>
      </c>
      <c r="F54" s="63">
        <f t="shared" si="3"/>
        <v>2924</v>
      </c>
      <c r="I54" s="83" t="s">
        <v>69</v>
      </c>
      <c r="J54" s="94">
        <v>2885</v>
      </c>
      <c r="K54" s="94">
        <v>2924</v>
      </c>
      <c r="L54" s="84">
        <v>0.0135</v>
      </c>
    </row>
    <row r="55" spans="1:12" ht="12.75">
      <c r="A55" s="2"/>
      <c r="B55" s="25" t="s">
        <v>5</v>
      </c>
      <c r="C55" s="54" t="str">
        <f>'ACT Electoral Boundary Model'!S37</f>
        <v>M</v>
      </c>
      <c r="D55" s="92">
        <f t="shared" si="1"/>
        <v>229</v>
      </c>
      <c r="E55" s="93">
        <f t="shared" si="2"/>
        <v>1315</v>
      </c>
      <c r="F55" s="63">
        <f t="shared" si="3"/>
        <v>1544</v>
      </c>
      <c r="I55" s="83" t="s">
        <v>211</v>
      </c>
      <c r="J55" s="94">
        <v>229</v>
      </c>
      <c r="K55" s="94">
        <v>1544</v>
      </c>
      <c r="L55" s="84">
        <v>5.7424</v>
      </c>
    </row>
    <row r="56" spans="1:12" ht="12.75">
      <c r="A56" s="2"/>
      <c r="B56" s="25" t="s">
        <v>37</v>
      </c>
      <c r="C56" s="54" t="str">
        <f>'ACT Electoral Boundary Model'!V70</f>
        <v>M</v>
      </c>
      <c r="D56" s="92">
        <f t="shared" si="1"/>
        <v>2240</v>
      </c>
      <c r="E56" s="93">
        <f t="shared" si="2"/>
        <v>-29</v>
      </c>
      <c r="F56" s="63">
        <f t="shared" si="3"/>
        <v>2211</v>
      </c>
      <c r="I56" s="83" t="s">
        <v>37</v>
      </c>
      <c r="J56" s="94">
        <v>2240</v>
      </c>
      <c r="K56" s="94">
        <v>2211</v>
      </c>
      <c r="L56" s="84">
        <v>-0.0129</v>
      </c>
    </row>
    <row r="57" spans="1:12" ht="12.75">
      <c r="A57" s="2"/>
      <c r="B57" s="25" t="s">
        <v>3</v>
      </c>
      <c r="C57" s="54" t="str">
        <f>'ACT Electoral Boundary Model'!L29</f>
        <v>G</v>
      </c>
      <c r="D57" s="92">
        <f t="shared" si="1"/>
        <v>250</v>
      </c>
      <c r="E57" s="93">
        <f t="shared" si="2"/>
        <v>0</v>
      </c>
      <c r="F57" s="63">
        <f t="shared" si="3"/>
        <v>250</v>
      </c>
      <c r="I57" s="83" t="s">
        <v>3</v>
      </c>
      <c r="J57" s="94">
        <v>250</v>
      </c>
      <c r="K57" s="94">
        <v>250</v>
      </c>
      <c r="L57" s="84">
        <v>0</v>
      </c>
    </row>
    <row r="58" spans="1:12" ht="12.75">
      <c r="A58" s="2"/>
      <c r="B58" s="27" t="s">
        <v>108</v>
      </c>
      <c r="C58" s="55">
        <f>'ACT Electoral Boundary Model'!T44</f>
        <v>0</v>
      </c>
      <c r="D58" s="92">
        <f t="shared" si="1"/>
        <v>0</v>
      </c>
      <c r="E58" s="93">
        <f t="shared" si="2"/>
        <v>0</v>
      </c>
      <c r="F58" s="63">
        <f t="shared" si="3"/>
        <v>0</v>
      </c>
      <c r="I58" s="89"/>
      <c r="J58" s="96"/>
      <c r="K58" s="96"/>
      <c r="L58" s="89"/>
    </row>
    <row r="59" spans="1:12" ht="12.75">
      <c r="A59" s="2"/>
      <c r="B59" s="25" t="s">
        <v>27</v>
      </c>
      <c r="C59" s="54" t="str">
        <f>'ACT Electoral Boundary Model'!H68</f>
        <v>G</v>
      </c>
      <c r="D59" s="92">
        <f t="shared" si="1"/>
        <v>2277</v>
      </c>
      <c r="E59" s="93">
        <f t="shared" si="2"/>
        <v>-29</v>
      </c>
      <c r="F59" s="63">
        <f t="shared" si="3"/>
        <v>2248</v>
      </c>
      <c r="I59" s="83" t="s">
        <v>27</v>
      </c>
      <c r="J59" s="94">
        <v>2277</v>
      </c>
      <c r="K59" s="94">
        <v>2248</v>
      </c>
      <c r="L59" s="84">
        <v>-0.0127</v>
      </c>
    </row>
    <row r="60" spans="1:12" ht="12.75">
      <c r="A60" s="2"/>
      <c r="B60" s="25" t="s">
        <v>15</v>
      </c>
      <c r="C60" s="54" t="str">
        <f>'ACT Electoral Boundary Model'!G61</f>
        <v>G</v>
      </c>
      <c r="D60" s="92">
        <f t="shared" si="1"/>
        <v>2267</v>
      </c>
      <c r="E60" s="93">
        <f t="shared" si="2"/>
        <v>-39</v>
      </c>
      <c r="F60" s="63">
        <f t="shared" si="3"/>
        <v>2228</v>
      </c>
      <c r="I60" s="83" t="s">
        <v>15</v>
      </c>
      <c r="J60" s="94">
        <v>2267</v>
      </c>
      <c r="K60" s="94">
        <v>2228</v>
      </c>
      <c r="L60" s="84">
        <v>-0.0172</v>
      </c>
    </row>
    <row r="61" spans="1:12" ht="12.75">
      <c r="A61" s="2"/>
      <c r="B61" s="25" t="s">
        <v>100</v>
      </c>
      <c r="C61" s="54" t="str">
        <f>'ACT Electoral Boundary Model'!AC116</f>
        <v>M</v>
      </c>
      <c r="D61" s="92">
        <f t="shared" si="1"/>
        <v>72</v>
      </c>
      <c r="E61" s="93">
        <f t="shared" si="2"/>
        <v>0</v>
      </c>
      <c r="F61" s="63">
        <f t="shared" si="3"/>
        <v>72</v>
      </c>
      <c r="I61" s="83" t="s">
        <v>100</v>
      </c>
      <c r="J61" s="94">
        <v>72</v>
      </c>
      <c r="K61" s="94">
        <v>72</v>
      </c>
      <c r="L61" s="84">
        <v>0</v>
      </c>
    </row>
    <row r="62" spans="1:12" ht="12.75">
      <c r="A62" s="2"/>
      <c r="B62" s="25" t="s">
        <v>50</v>
      </c>
      <c r="C62" s="54" t="str">
        <f>'ACT Electoral Boundary Model'!I114</f>
        <v>M</v>
      </c>
      <c r="D62" s="92">
        <f t="shared" si="1"/>
        <v>2077</v>
      </c>
      <c r="E62" s="93">
        <f t="shared" si="2"/>
        <v>-39</v>
      </c>
      <c r="F62" s="63">
        <f t="shared" si="3"/>
        <v>2038</v>
      </c>
      <c r="I62" s="83" t="s">
        <v>50</v>
      </c>
      <c r="J62" s="94">
        <v>2077</v>
      </c>
      <c r="K62" s="94">
        <v>2038</v>
      </c>
      <c r="L62" s="84">
        <v>-0.0188</v>
      </c>
    </row>
    <row r="63" spans="1:12" ht="12.75">
      <c r="A63" s="2"/>
      <c r="B63" s="25" t="s">
        <v>14</v>
      </c>
      <c r="C63" s="54" t="str">
        <f>'ACT Electoral Boundary Model'!E57</f>
        <v>G</v>
      </c>
      <c r="D63" s="92">
        <f t="shared" si="1"/>
        <v>3505</v>
      </c>
      <c r="E63" s="93">
        <f t="shared" si="2"/>
        <v>-73</v>
      </c>
      <c r="F63" s="63">
        <f t="shared" si="3"/>
        <v>3432</v>
      </c>
      <c r="I63" s="83" t="s">
        <v>14</v>
      </c>
      <c r="J63" s="94">
        <v>3505</v>
      </c>
      <c r="K63" s="94">
        <v>3432</v>
      </c>
      <c r="L63" s="84">
        <v>-0.0208</v>
      </c>
    </row>
    <row r="64" spans="1:12" ht="12.75">
      <c r="A64" s="2"/>
      <c r="B64" s="25" t="s">
        <v>54</v>
      </c>
      <c r="C64" s="54" t="str">
        <f>'ACT Electoral Boundary Model'!O113</f>
        <v>M</v>
      </c>
      <c r="D64" s="92">
        <f t="shared" si="1"/>
        <v>2142</v>
      </c>
      <c r="E64" s="93">
        <f t="shared" si="2"/>
        <v>-23</v>
      </c>
      <c r="F64" s="63">
        <f t="shared" si="3"/>
        <v>2119</v>
      </c>
      <c r="I64" s="83" t="s">
        <v>54</v>
      </c>
      <c r="J64" s="94">
        <v>2142</v>
      </c>
      <c r="K64" s="94">
        <v>2119</v>
      </c>
      <c r="L64" s="84">
        <v>-0.0107</v>
      </c>
    </row>
    <row r="65" spans="1:12" ht="12.75">
      <c r="A65" s="2"/>
      <c r="B65" s="25" t="s">
        <v>76</v>
      </c>
      <c r="C65" s="54" t="str">
        <f>'ACT Electoral Boundary Model'!W137</f>
        <v>M</v>
      </c>
      <c r="D65" s="92">
        <f t="shared" si="1"/>
        <v>15</v>
      </c>
      <c r="E65" s="93">
        <f t="shared" si="2"/>
        <v>0</v>
      </c>
      <c r="F65" s="63">
        <f t="shared" si="3"/>
        <v>15</v>
      </c>
      <c r="I65" s="83" t="s">
        <v>76</v>
      </c>
      <c r="J65" s="94">
        <v>15</v>
      </c>
      <c r="K65" s="94">
        <v>15</v>
      </c>
      <c r="L65" s="84">
        <v>0</v>
      </c>
    </row>
    <row r="66" spans="1:12" ht="12.75">
      <c r="A66" s="2"/>
      <c r="B66" s="25" t="s">
        <v>67</v>
      </c>
      <c r="C66" s="54" t="str">
        <f>'ACT Electoral Boundary Model'!Q131</f>
        <v>M</v>
      </c>
      <c r="D66" s="92">
        <f t="shared" si="1"/>
        <v>1879</v>
      </c>
      <c r="E66" s="93">
        <f t="shared" si="2"/>
        <v>22</v>
      </c>
      <c r="F66" s="63">
        <f aca="true" t="shared" si="4" ref="F66:F97">E66+D66</f>
        <v>1901</v>
      </c>
      <c r="I66" s="83" t="s">
        <v>67</v>
      </c>
      <c r="J66" s="94">
        <v>1879</v>
      </c>
      <c r="K66" s="94">
        <v>1901</v>
      </c>
      <c r="L66" s="84">
        <v>0.0117</v>
      </c>
    </row>
    <row r="67" spans="1:12" ht="12.75">
      <c r="A67" s="2"/>
      <c r="B67" s="25" t="s">
        <v>87</v>
      </c>
      <c r="C67" s="54" t="str">
        <f>'ACT Electoral Boundary Model'!O162</f>
        <v>B</v>
      </c>
      <c r="D67" s="92">
        <f aca="true" t="shared" si="5" ref="D67:D130">J67</f>
        <v>2731</v>
      </c>
      <c r="E67" s="93">
        <f aca="true" t="shared" si="6" ref="E67:E130">K67-J67</f>
        <v>-10</v>
      </c>
      <c r="F67" s="63">
        <f t="shared" si="4"/>
        <v>2721</v>
      </c>
      <c r="I67" s="83" t="s">
        <v>87</v>
      </c>
      <c r="J67" s="94">
        <v>2731</v>
      </c>
      <c r="K67" s="94">
        <v>2721</v>
      </c>
      <c r="L67" s="84">
        <v>-0.0037</v>
      </c>
    </row>
    <row r="68" spans="1:12" ht="12.75">
      <c r="A68" s="2"/>
      <c r="B68" s="25" t="s">
        <v>16</v>
      </c>
      <c r="C68" s="54" t="str">
        <f>'ACT Electoral Boundary Model'!P59</f>
        <v>G</v>
      </c>
      <c r="D68" s="92">
        <f t="shared" si="5"/>
        <v>5735</v>
      </c>
      <c r="E68" s="93">
        <f t="shared" si="6"/>
        <v>1</v>
      </c>
      <c r="F68" s="63">
        <f t="shared" si="4"/>
        <v>5736</v>
      </c>
      <c r="I68" s="83" t="s">
        <v>16</v>
      </c>
      <c r="J68" s="94">
        <v>5735</v>
      </c>
      <c r="K68" s="94">
        <v>5736</v>
      </c>
      <c r="L68" s="84">
        <v>0.0002</v>
      </c>
    </row>
    <row r="69" spans="1:12" ht="12.75">
      <c r="A69" s="2"/>
      <c r="B69" s="25" t="s">
        <v>94</v>
      </c>
      <c r="C69" s="54" t="str">
        <f>'ACT Electoral Boundary Model'!K140</f>
        <v>B</v>
      </c>
      <c r="D69" s="92">
        <f t="shared" si="5"/>
        <v>11987</v>
      </c>
      <c r="E69" s="93">
        <f t="shared" si="6"/>
        <v>-118</v>
      </c>
      <c r="F69" s="63">
        <f t="shared" si="4"/>
        <v>11869</v>
      </c>
      <c r="I69" s="83" t="s">
        <v>94</v>
      </c>
      <c r="J69" s="94">
        <v>11987</v>
      </c>
      <c r="K69" s="94">
        <v>11869</v>
      </c>
      <c r="L69" s="84">
        <v>-0.0098</v>
      </c>
    </row>
    <row r="70" spans="1:12" ht="12.75">
      <c r="A70" s="2"/>
      <c r="B70" s="27" t="s">
        <v>109</v>
      </c>
      <c r="C70" s="55">
        <f>'ACT Electoral Boundary Model'!X48</f>
        <v>0</v>
      </c>
      <c r="D70" s="92">
        <f t="shared" si="5"/>
        <v>0</v>
      </c>
      <c r="E70" s="93">
        <f t="shared" si="6"/>
        <v>0</v>
      </c>
      <c r="F70" s="63">
        <f t="shared" si="4"/>
        <v>0</v>
      </c>
      <c r="I70" s="83"/>
      <c r="J70" s="94"/>
      <c r="K70" s="94"/>
      <c r="L70" s="84"/>
    </row>
    <row r="71" spans="1:12" ht="12.75">
      <c r="A71" s="2"/>
      <c r="B71" s="25" t="s">
        <v>8</v>
      </c>
      <c r="C71" s="54" t="str">
        <f>'ACT Electoral Boundary Model'!T104</f>
        <v>M</v>
      </c>
      <c r="D71" s="92">
        <f t="shared" si="5"/>
        <v>1411</v>
      </c>
      <c r="E71" s="93">
        <f t="shared" si="6"/>
        <v>358</v>
      </c>
      <c r="F71" s="63">
        <f t="shared" si="4"/>
        <v>1769</v>
      </c>
      <c r="I71" s="83" t="s">
        <v>8</v>
      </c>
      <c r="J71" s="94">
        <v>1411</v>
      </c>
      <c r="K71" s="94">
        <v>1769</v>
      </c>
      <c r="L71" s="84">
        <v>0.2537</v>
      </c>
    </row>
    <row r="72" spans="1:12" ht="12.75">
      <c r="A72" s="2"/>
      <c r="B72" s="25" t="s">
        <v>148</v>
      </c>
      <c r="C72" s="54" t="str">
        <f>'ACT Electoral Boundary Model'!M24</f>
        <v>M</v>
      </c>
      <c r="D72" s="92">
        <f t="shared" si="5"/>
        <v>0</v>
      </c>
      <c r="E72" s="93">
        <f t="shared" si="6"/>
        <v>0</v>
      </c>
      <c r="F72" s="63">
        <f t="shared" si="4"/>
        <v>0</v>
      </c>
      <c r="I72" s="83"/>
      <c r="J72" s="94"/>
      <c r="K72" s="94"/>
      <c r="L72" s="84"/>
    </row>
    <row r="73" spans="1:12" ht="12.75">
      <c r="A73" s="2"/>
      <c r="B73" s="25" t="s">
        <v>111</v>
      </c>
      <c r="C73" s="54" t="str">
        <f>'ACT Electoral Boundary Model'!AI101</f>
        <v>M</v>
      </c>
      <c r="D73" s="92">
        <f t="shared" si="5"/>
        <v>20</v>
      </c>
      <c r="E73" s="93">
        <f t="shared" si="6"/>
        <v>0</v>
      </c>
      <c r="F73" s="63">
        <f t="shared" si="4"/>
        <v>20</v>
      </c>
      <c r="I73" s="83" t="s">
        <v>213</v>
      </c>
      <c r="J73" s="94">
        <v>20</v>
      </c>
      <c r="K73" s="94">
        <v>20</v>
      </c>
      <c r="L73" s="84">
        <v>0</v>
      </c>
    </row>
    <row r="74" spans="1:12" ht="12.75">
      <c r="A74" s="2"/>
      <c r="B74" s="25" t="s">
        <v>12</v>
      </c>
      <c r="C74" s="54" t="str">
        <f>'ACT Electoral Boundary Model'!H53</f>
        <v>G</v>
      </c>
      <c r="D74" s="92">
        <f t="shared" si="5"/>
        <v>2719</v>
      </c>
      <c r="E74" s="93">
        <f t="shared" si="6"/>
        <v>-30</v>
      </c>
      <c r="F74" s="63">
        <f t="shared" si="4"/>
        <v>2689</v>
      </c>
      <c r="I74" s="83" t="s">
        <v>12</v>
      </c>
      <c r="J74" s="94">
        <v>2719</v>
      </c>
      <c r="K74" s="94">
        <v>2689</v>
      </c>
      <c r="L74" s="84">
        <v>-0.011</v>
      </c>
    </row>
    <row r="75" spans="1:12" ht="12.75">
      <c r="A75" s="2"/>
      <c r="B75" s="27" t="s">
        <v>19</v>
      </c>
      <c r="C75" s="55">
        <f>'ACT Electoral Boundary Model'!N58</f>
        <v>0</v>
      </c>
      <c r="D75" s="92">
        <f t="shared" si="5"/>
        <v>0</v>
      </c>
      <c r="E75" s="93">
        <f t="shared" si="6"/>
        <v>0</v>
      </c>
      <c r="F75" s="63">
        <f t="shared" si="4"/>
        <v>0</v>
      </c>
      <c r="I75" s="83"/>
      <c r="J75" s="94"/>
      <c r="K75" s="94"/>
      <c r="L75" s="84"/>
    </row>
    <row r="76" spans="1:12" ht="12.75">
      <c r="A76" s="2"/>
      <c r="B76" s="25" t="s">
        <v>33</v>
      </c>
      <c r="C76" s="54" t="str">
        <f>'ACT Electoral Boundary Model'!R65</f>
        <v>M</v>
      </c>
      <c r="D76" s="92">
        <f t="shared" si="5"/>
        <v>3054</v>
      </c>
      <c r="E76" s="93">
        <f t="shared" si="6"/>
        <v>-1</v>
      </c>
      <c r="F76" s="63">
        <f t="shared" si="4"/>
        <v>3053</v>
      </c>
      <c r="I76" s="83" t="s">
        <v>33</v>
      </c>
      <c r="J76" s="94">
        <v>3054</v>
      </c>
      <c r="K76" s="94">
        <v>3053</v>
      </c>
      <c r="L76" s="84">
        <v>-0.0003</v>
      </c>
    </row>
    <row r="77" spans="1:12" ht="12.75">
      <c r="A77" s="2"/>
      <c r="B77" s="25" t="s">
        <v>56</v>
      </c>
      <c r="C77" s="54" t="str">
        <f>'ACT Electoral Boundary Model'!L117</f>
        <v>M</v>
      </c>
      <c r="D77" s="92">
        <f t="shared" si="5"/>
        <v>1751</v>
      </c>
      <c r="E77" s="93">
        <f t="shared" si="6"/>
        <v>-42</v>
      </c>
      <c r="F77" s="63">
        <f t="shared" si="4"/>
        <v>1709</v>
      </c>
      <c r="I77" s="83" t="s">
        <v>56</v>
      </c>
      <c r="J77" s="94">
        <v>1751</v>
      </c>
      <c r="K77" s="94">
        <v>1709</v>
      </c>
      <c r="L77" s="84">
        <v>-0.024</v>
      </c>
    </row>
    <row r="78" spans="1:12" ht="12.75">
      <c r="A78" s="2"/>
      <c r="B78" s="25" t="s">
        <v>78</v>
      </c>
      <c r="C78" s="54" t="str">
        <f>'ACT Electoral Boundary Model'!S150</f>
        <v>B</v>
      </c>
      <c r="D78" s="92">
        <f t="shared" si="5"/>
        <v>1058</v>
      </c>
      <c r="E78" s="93">
        <f t="shared" si="6"/>
        <v>23</v>
      </c>
      <c r="F78" s="63">
        <f t="shared" si="4"/>
        <v>1081</v>
      </c>
      <c r="I78" s="83" t="s">
        <v>78</v>
      </c>
      <c r="J78" s="94">
        <v>1058</v>
      </c>
      <c r="K78" s="94">
        <v>1081</v>
      </c>
      <c r="L78" s="84">
        <v>0.0217</v>
      </c>
    </row>
    <row r="79" spans="1:12" ht="12.75">
      <c r="A79" s="2"/>
      <c r="B79" s="25" t="s">
        <v>13</v>
      </c>
      <c r="C79" s="54" t="str">
        <f>'ACT Electoral Boundary Model'!F50</f>
        <v>G</v>
      </c>
      <c r="D79" s="92">
        <f t="shared" si="5"/>
        <v>2650</v>
      </c>
      <c r="E79" s="93">
        <f t="shared" si="6"/>
        <v>13</v>
      </c>
      <c r="F79" s="63">
        <f t="shared" si="4"/>
        <v>2663</v>
      </c>
      <c r="I79" s="83" t="s">
        <v>13</v>
      </c>
      <c r="J79" s="94">
        <v>2650</v>
      </c>
      <c r="K79" s="94">
        <v>2663</v>
      </c>
      <c r="L79" s="84">
        <v>0.0049</v>
      </c>
    </row>
    <row r="80" spans="1:12" ht="12.75">
      <c r="A80" s="2"/>
      <c r="B80" s="25" t="s">
        <v>29</v>
      </c>
      <c r="C80" s="54" t="str">
        <f>'ACT Electoral Boundary Model'!K70</f>
        <v>G</v>
      </c>
      <c r="D80" s="92">
        <f t="shared" si="5"/>
        <v>1700</v>
      </c>
      <c r="E80" s="93">
        <f t="shared" si="6"/>
        <v>-10</v>
      </c>
      <c r="F80" s="63">
        <f t="shared" si="4"/>
        <v>1690</v>
      </c>
      <c r="I80" s="83" t="s">
        <v>29</v>
      </c>
      <c r="J80" s="94">
        <v>1700</v>
      </c>
      <c r="K80" s="94">
        <v>1690</v>
      </c>
      <c r="L80" s="84">
        <v>-0.0059</v>
      </c>
    </row>
    <row r="81" spans="1:12" ht="12.75">
      <c r="A81" s="2"/>
      <c r="B81" s="25" t="s">
        <v>60</v>
      </c>
      <c r="C81" s="54" t="str">
        <f>'ACT Electoral Boundary Model'!O128</f>
        <v>M</v>
      </c>
      <c r="D81" s="92">
        <f t="shared" si="5"/>
        <v>2102</v>
      </c>
      <c r="E81" s="93">
        <f t="shared" si="6"/>
        <v>-25</v>
      </c>
      <c r="F81" s="63">
        <f t="shared" si="4"/>
        <v>2077</v>
      </c>
      <c r="I81" s="83" t="s">
        <v>60</v>
      </c>
      <c r="J81" s="94">
        <v>2102</v>
      </c>
      <c r="K81" s="94">
        <v>2077</v>
      </c>
      <c r="L81" s="84">
        <v>-0.0119</v>
      </c>
    </row>
    <row r="82" spans="1:12" ht="12.75">
      <c r="A82" s="2"/>
      <c r="B82" s="25" t="s">
        <v>18</v>
      </c>
      <c r="C82" s="54" t="str">
        <f>'ACT Electoral Boundary Model'!M53</f>
        <v>G</v>
      </c>
      <c r="D82" s="92">
        <f t="shared" si="5"/>
        <v>1899</v>
      </c>
      <c r="E82" s="93">
        <f t="shared" si="6"/>
        <v>73</v>
      </c>
      <c r="F82" s="63">
        <f t="shared" si="4"/>
        <v>1972</v>
      </c>
      <c r="I82" s="83" t="s">
        <v>18</v>
      </c>
      <c r="J82" s="94">
        <v>1899</v>
      </c>
      <c r="K82" s="94">
        <v>1972</v>
      </c>
      <c r="L82" s="84">
        <v>0.0384</v>
      </c>
    </row>
    <row r="83" spans="1:12" ht="12.75">
      <c r="A83" s="2"/>
      <c r="B83" s="25" t="s">
        <v>23</v>
      </c>
      <c r="C83" s="54" t="str">
        <f>'ACT Electoral Boundary Model'!J49</f>
        <v>G</v>
      </c>
      <c r="D83" s="92">
        <f t="shared" si="5"/>
        <v>2497</v>
      </c>
      <c r="E83" s="93">
        <f t="shared" si="6"/>
        <v>-33</v>
      </c>
      <c r="F83" s="63">
        <f t="shared" si="4"/>
        <v>2464</v>
      </c>
      <c r="I83" s="83" t="s">
        <v>23</v>
      </c>
      <c r="J83" s="94">
        <v>2497</v>
      </c>
      <c r="K83" s="94">
        <v>2464</v>
      </c>
      <c r="L83" s="84">
        <v>-0.0132</v>
      </c>
    </row>
    <row r="84" spans="1:12" ht="14.25" customHeight="1">
      <c r="A84" s="2"/>
      <c r="B84" s="25" t="s">
        <v>214</v>
      </c>
      <c r="C84" s="54" t="str">
        <f>'ACT Electoral Boundary Model'!AA72</f>
        <v>M</v>
      </c>
      <c r="D84" s="92">
        <f t="shared" si="5"/>
        <v>0</v>
      </c>
      <c r="E84" s="93">
        <f t="shared" si="6"/>
        <v>0</v>
      </c>
      <c r="F84" s="63">
        <f t="shared" si="4"/>
        <v>0</v>
      </c>
      <c r="I84" s="83" t="s">
        <v>214</v>
      </c>
      <c r="J84" s="94">
        <v>0</v>
      </c>
      <c r="K84" s="94">
        <v>0</v>
      </c>
      <c r="L84" s="85"/>
    </row>
    <row r="85" spans="1:12" ht="12.75">
      <c r="A85" s="2"/>
      <c r="B85" s="25" t="s">
        <v>6</v>
      </c>
      <c r="C85" s="54" t="str">
        <f>'ACT Electoral Boundary Model'!S57</f>
        <v>M</v>
      </c>
      <c r="D85" s="92">
        <f t="shared" si="5"/>
        <v>2</v>
      </c>
      <c r="E85" s="93">
        <f t="shared" si="6"/>
        <v>0</v>
      </c>
      <c r="F85" s="63">
        <f t="shared" si="4"/>
        <v>2</v>
      </c>
      <c r="I85" s="83" t="s">
        <v>6</v>
      </c>
      <c r="J85" s="94">
        <v>2</v>
      </c>
      <c r="K85" s="94">
        <v>2</v>
      </c>
      <c r="L85" s="84">
        <v>0</v>
      </c>
    </row>
    <row r="86" spans="1:12" ht="12.75">
      <c r="A86" s="2"/>
      <c r="B86" s="25" t="s">
        <v>81</v>
      </c>
      <c r="C86" s="54" t="str">
        <f>'ACT Electoral Boundary Model'!N155</f>
        <v>B</v>
      </c>
      <c r="D86" s="92">
        <f t="shared" si="5"/>
        <v>3988</v>
      </c>
      <c r="E86" s="93">
        <f t="shared" si="6"/>
        <v>5</v>
      </c>
      <c r="F86" s="63">
        <f t="shared" si="4"/>
        <v>3993</v>
      </c>
      <c r="I86" s="83" t="s">
        <v>81</v>
      </c>
      <c r="J86" s="94">
        <v>3988</v>
      </c>
      <c r="K86" s="94">
        <v>3993</v>
      </c>
      <c r="L86" s="84">
        <v>0.0013</v>
      </c>
    </row>
    <row r="87" spans="1:12" ht="12.75">
      <c r="A87" s="2"/>
      <c r="B87" s="27" t="s">
        <v>104</v>
      </c>
      <c r="C87" s="55">
        <f>'ACT Electoral Boundary Model'!Q23</f>
        <v>0</v>
      </c>
      <c r="D87" s="92">
        <f t="shared" si="5"/>
        <v>0</v>
      </c>
      <c r="E87" s="93">
        <f t="shared" si="6"/>
        <v>0</v>
      </c>
      <c r="F87" s="63">
        <f t="shared" si="4"/>
        <v>0</v>
      </c>
      <c r="I87" s="83"/>
      <c r="J87" s="94"/>
      <c r="K87" s="94"/>
      <c r="L87" s="84"/>
    </row>
    <row r="88" spans="1:12" ht="12.75">
      <c r="A88" s="2"/>
      <c r="B88" s="25" t="s">
        <v>112</v>
      </c>
      <c r="C88" s="54" t="str">
        <f>'ACT Electoral Boundary Model'!H110</f>
        <v>M</v>
      </c>
      <c r="D88" s="92">
        <f t="shared" si="5"/>
        <v>0</v>
      </c>
      <c r="E88" s="93">
        <f t="shared" si="6"/>
        <v>0</v>
      </c>
      <c r="F88" s="63">
        <f t="shared" si="4"/>
        <v>0</v>
      </c>
      <c r="I88" s="83"/>
      <c r="J88" s="94"/>
      <c r="K88" s="94"/>
      <c r="L88" s="84"/>
    </row>
    <row r="89" spans="1:12" ht="12.75">
      <c r="A89" s="2"/>
      <c r="B89" s="27" t="s">
        <v>107</v>
      </c>
      <c r="C89" s="55">
        <f>'ACT Electoral Boundary Model'!X42</f>
        <v>0</v>
      </c>
      <c r="D89" s="92">
        <f t="shared" si="5"/>
        <v>0</v>
      </c>
      <c r="E89" s="93">
        <f t="shared" si="6"/>
        <v>0</v>
      </c>
      <c r="F89" s="63">
        <f t="shared" si="4"/>
        <v>0</v>
      </c>
      <c r="I89" s="83"/>
      <c r="J89" s="94"/>
      <c r="K89" s="94"/>
      <c r="L89" s="84"/>
    </row>
    <row r="90" spans="1:12" ht="12.75">
      <c r="A90" s="2"/>
      <c r="B90" s="25" t="s">
        <v>70</v>
      </c>
      <c r="C90" s="54" t="str">
        <f>'ACT Electoral Boundary Model'!U114</f>
        <v>M</v>
      </c>
      <c r="D90" s="92">
        <f t="shared" si="5"/>
        <v>3956</v>
      </c>
      <c r="E90" s="93">
        <f t="shared" si="6"/>
        <v>-39</v>
      </c>
      <c r="F90" s="63">
        <f t="shared" si="4"/>
        <v>3917</v>
      </c>
      <c r="I90" s="83" t="s">
        <v>70</v>
      </c>
      <c r="J90" s="94">
        <v>3956</v>
      </c>
      <c r="K90" s="94">
        <v>3917</v>
      </c>
      <c r="L90" s="84">
        <v>-0.0099</v>
      </c>
    </row>
    <row r="91" spans="1:12" ht="12.75">
      <c r="A91" s="2"/>
      <c r="B91" s="25" t="s">
        <v>1</v>
      </c>
      <c r="C91" s="54" t="str">
        <f>'ACT Electoral Boundary Model'!P31</f>
        <v>M</v>
      </c>
      <c r="D91" s="92">
        <f t="shared" si="5"/>
        <v>5906</v>
      </c>
      <c r="E91" s="93">
        <f t="shared" si="6"/>
        <v>22</v>
      </c>
      <c r="F91" s="63">
        <f t="shared" si="4"/>
        <v>5928</v>
      </c>
      <c r="I91" s="83" t="s">
        <v>1</v>
      </c>
      <c r="J91" s="94">
        <v>5906</v>
      </c>
      <c r="K91" s="94">
        <v>5928</v>
      </c>
      <c r="L91" s="84">
        <v>0.0037</v>
      </c>
    </row>
    <row r="92" spans="1:12" ht="12.75">
      <c r="A92" s="2"/>
      <c r="B92" s="25" t="s">
        <v>2</v>
      </c>
      <c r="C92" s="54" t="str">
        <f>'ACT Electoral Boundary Model'!O37</f>
        <v>G</v>
      </c>
      <c r="D92" s="92">
        <f t="shared" si="5"/>
        <v>4044</v>
      </c>
      <c r="E92" s="93">
        <f t="shared" si="6"/>
        <v>183</v>
      </c>
      <c r="F92" s="63">
        <f t="shared" si="4"/>
        <v>4227</v>
      </c>
      <c r="I92" s="83" t="s">
        <v>2</v>
      </c>
      <c r="J92" s="94">
        <v>4044</v>
      </c>
      <c r="K92" s="94">
        <v>4227</v>
      </c>
      <c r="L92" s="84">
        <v>0.0453</v>
      </c>
    </row>
    <row r="93" spans="1:12" ht="12.75">
      <c r="A93" s="2"/>
      <c r="B93" s="25" t="s">
        <v>75</v>
      </c>
      <c r="C93" s="54" t="str">
        <f>'ACT Electoral Boundary Model'!AD112</f>
        <v>M</v>
      </c>
      <c r="D93" s="92">
        <f t="shared" si="5"/>
        <v>188</v>
      </c>
      <c r="E93" s="93">
        <f t="shared" si="6"/>
        <v>0</v>
      </c>
      <c r="F93" s="63">
        <f t="shared" si="4"/>
        <v>188</v>
      </c>
      <c r="I93" s="83" t="s">
        <v>75</v>
      </c>
      <c r="J93" s="94">
        <v>188</v>
      </c>
      <c r="K93" s="94">
        <v>188</v>
      </c>
      <c r="L93" s="84">
        <v>0</v>
      </c>
    </row>
    <row r="94" spans="1:12" ht="12.75">
      <c r="A94" s="2"/>
      <c r="B94" s="25" t="s">
        <v>32</v>
      </c>
      <c r="C94" s="54" t="str">
        <f>'ACT Electoral Boundary Model'!Q73</f>
        <v>M</v>
      </c>
      <c r="D94" s="92">
        <f t="shared" si="5"/>
        <v>3432</v>
      </c>
      <c r="E94" s="93">
        <f t="shared" si="6"/>
        <v>31</v>
      </c>
      <c r="F94" s="63">
        <f t="shared" si="4"/>
        <v>3463</v>
      </c>
      <c r="I94" s="83" t="s">
        <v>32</v>
      </c>
      <c r="J94" s="94">
        <v>3432</v>
      </c>
      <c r="K94" s="94">
        <v>3463</v>
      </c>
      <c r="L94" s="84">
        <v>0.009</v>
      </c>
    </row>
    <row r="95" spans="1:12" ht="12.75">
      <c r="A95" s="2"/>
      <c r="B95" s="25" t="s">
        <v>59</v>
      </c>
      <c r="C95" s="54" t="str">
        <f>'ACT Electoral Boundary Model'!Q122</f>
        <v>M</v>
      </c>
      <c r="D95" s="92">
        <f t="shared" si="5"/>
        <v>597</v>
      </c>
      <c r="E95" s="93">
        <f t="shared" si="6"/>
        <v>107</v>
      </c>
      <c r="F95" s="63">
        <f t="shared" si="4"/>
        <v>704</v>
      </c>
      <c r="I95" s="83" t="s">
        <v>59</v>
      </c>
      <c r="J95" s="94">
        <v>597</v>
      </c>
      <c r="K95" s="94">
        <v>704</v>
      </c>
      <c r="L95" s="84">
        <v>0.1792</v>
      </c>
    </row>
    <row r="96" spans="1:12" ht="12.75">
      <c r="A96" s="2"/>
      <c r="B96" s="25" t="s">
        <v>88</v>
      </c>
      <c r="C96" s="54" t="str">
        <f>'ACT Electoral Boundary Model'!M152</f>
        <v>B</v>
      </c>
      <c r="D96" s="92">
        <f t="shared" si="5"/>
        <v>1235</v>
      </c>
      <c r="E96" s="93">
        <f t="shared" si="6"/>
        <v>4</v>
      </c>
      <c r="F96" s="63">
        <f t="shared" si="4"/>
        <v>1239</v>
      </c>
      <c r="I96" s="83" t="s">
        <v>88</v>
      </c>
      <c r="J96" s="94">
        <v>1235</v>
      </c>
      <c r="K96" s="94">
        <v>1239</v>
      </c>
      <c r="L96" s="84">
        <v>0.0032</v>
      </c>
    </row>
    <row r="97" spans="1:12" ht="12.75">
      <c r="A97" s="2"/>
      <c r="B97" s="25" t="s">
        <v>26</v>
      </c>
      <c r="C97" s="54" t="str">
        <f>'ACT Electoral Boundary Model'!J64</f>
        <v>G</v>
      </c>
      <c r="D97" s="92">
        <f t="shared" si="5"/>
        <v>1951</v>
      </c>
      <c r="E97" s="93">
        <f t="shared" si="6"/>
        <v>-18</v>
      </c>
      <c r="F97" s="63">
        <f t="shared" si="4"/>
        <v>1933</v>
      </c>
      <c r="I97" s="83" t="s">
        <v>26</v>
      </c>
      <c r="J97" s="94">
        <v>1951</v>
      </c>
      <c r="K97" s="94">
        <v>1933</v>
      </c>
      <c r="L97" s="84">
        <v>-0.0092</v>
      </c>
    </row>
    <row r="98" spans="1:12" ht="12.75">
      <c r="A98" s="2"/>
      <c r="B98" s="25" t="s">
        <v>4</v>
      </c>
      <c r="C98" s="54" t="str">
        <f>'ACT Electoral Boundary Model'!Q42</f>
        <v>M</v>
      </c>
      <c r="D98" s="92">
        <f t="shared" si="5"/>
        <v>3788</v>
      </c>
      <c r="E98" s="93">
        <f t="shared" si="6"/>
        <v>10</v>
      </c>
      <c r="F98" s="63">
        <f aca="true" t="shared" si="7" ref="F98:F129">E98+D98</f>
        <v>3798</v>
      </c>
      <c r="I98" s="83" t="s">
        <v>4</v>
      </c>
      <c r="J98" s="94">
        <v>3788</v>
      </c>
      <c r="K98" s="94">
        <v>3798</v>
      </c>
      <c r="L98" s="84">
        <v>0.0026</v>
      </c>
    </row>
    <row r="99" spans="1:12" ht="12.75">
      <c r="A99" s="2"/>
      <c r="B99" s="25" t="s">
        <v>72</v>
      </c>
      <c r="C99" s="54" t="str">
        <f>'ACT Electoral Boundary Model'!S96</f>
        <v>M</v>
      </c>
      <c r="D99" s="92">
        <f t="shared" si="5"/>
        <v>5</v>
      </c>
      <c r="E99" s="93">
        <f t="shared" si="6"/>
        <v>0</v>
      </c>
      <c r="F99" s="63">
        <f t="shared" si="7"/>
        <v>5</v>
      </c>
      <c r="I99" s="83" t="s">
        <v>72</v>
      </c>
      <c r="J99" s="94">
        <v>5</v>
      </c>
      <c r="K99" s="94">
        <v>5</v>
      </c>
      <c r="L99" s="84">
        <v>0</v>
      </c>
    </row>
    <row r="100" spans="1:12" ht="12.75">
      <c r="A100" s="2"/>
      <c r="B100" s="25" t="s">
        <v>64</v>
      </c>
      <c r="C100" s="54" t="str">
        <f>'ACT Electoral Boundary Model'!M128</f>
        <v>B</v>
      </c>
      <c r="D100" s="92">
        <f t="shared" si="5"/>
        <v>1852</v>
      </c>
      <c r="E100" s="93">
        <f t="shared" si="6"/>
        <v>-19</v>
      </c>
      <c r="F100" s="63">
        <f t="shared" si="7"/>
        <v>1833</v>
      </c>
      <c r="I100" s="83" t="s">
        <v>64</v>
      </c>
      <c r="J100" s="94">
        <v>1852</v>
      </c>
      <c r="K100" s="94">
        <v>1833</v>
      </c>
      <c r="L100" s="84">
        <v>-0.0103</v>
      </c>
    </row>
    <row r="101" spans="1:12" ht="12.75">
      <c r="A101" s="2"/>
      <c r="B101" s="25" t="s">
        <v>57</v>
      </c>
      <c r="C101" s="54" t="str">
        <f>'ACT Electoral Boundary Model'!N120</f>
        <v>M</v>
      </c>
      <c r="D101" s="92">
        <f t="shared" si="5"/>
        <v>1345</v>
      </c>
      <c r="E101" s="93">
        <f t="shared" si="6"/>
        <v>31</v>
      </c>
      <c r="F101" s="63">
        <f t="shared" si="7"/>
        <v>1376</v>
      </c>
      <c r="I101" s="83" t="s">
        <v>57</v>
      </c>
      <c r="J101" s="94">
        <v>1345</v>
      </c>
      <c r="K101" s="94">
        <v>1376</v>
      </c>
      <c r="L101" s="84">
        <v>0.023</v>
      </c>
    </row>
    <row r="102" spans="1:12" ht="12.75">
      <c r="A102" s="2"/>
      <c r="B102" s="25" t="s">
        <v>39</v>
      </c>
      <c r="C102" s="54" t="str">
        <f>'ACT Electoral Boundary Model'!Y89</f>
        <v>M</v>
      </c>
      <c r="D102" s="92">
        <f t="shared" si="5"/>
        <v>200</v>
      </c>
      <c r="E102" s="93">
        <f t="shared" si="6"/>
        <v>0</v>
      </c>
      <c r="F102" s="63">
        <f t="shared" si="7"/>
        <v>200</v>
      </c>
      <c r="I102" s="83" t="s">
        <v>39</v>
      </c>
      <c r="J102" s="94">
        <v>200</v>
      </c>
      <c r="K102" s="94">
        <v>200</v>
      </c>
      <c r="L102" s="84">
        <v>0</v>
      </c>
    </row>
    <row r="103" spans="1:12" ht="12.75">
      <c r="A103" s="2"/>
      <c r="B103" s="25" t="s">
        <v>144</v>
      </c>
      <c r="C103" s="54" t="str">
        <f>'ACT Electoral Boundary Model'!C27</f>
        <v>B</v>
      </c>
      <c r="D103" s="92">
        <f t="shared" si="5"/>
        <v>0</v>
      </c>
      <c r="E103" s="93">
        <f t="shared" si="6"/>
        <v>0</v>
      </c>
      <c r="F103" s="63">
        <f t="shared" si="7"/>
        <v>0</v>
      </c>
      <c r="I103" s="83"/>
      <c r="J103" s="94"/>
      <c r="K103" s="94"/>
      <c r="L103" s="84"/>
    </row>
    <row r="104" spans="1:12" ht="12.75">
      <c r="A104" s="2"/>
      <c r="B104" s="25" t="s">
        <v>55</v>
      </c>
      <c r="C104" s="54" t="str">
        <f>'ACT Electoral Boundary Model'!P111</f>
        <v>M</v>
      </c>
      <c r="D104" s="92">
        <f t="shared" si="5"/>
        <v>2181</v>
      </c>
      <c r="E104" s="93">
        <f t="shared" si="6"/>
        <v>62</v>
      </c>
      <c r="F104" s="63">
        <f t="shared" si="7"/>
        <v>2243</v>
      </c>
      <c r="I104" s="83" t="s">
        <v>55</v>
      </c>
      <c r="J104" s="94">
        <v>2181</v>
      </c>
      <c r="K104" s="94">
        <v>2243</v>
      </c>
      <c r="L104" s="84">
        <v>0.0284</v>
      </c>
    </row>
    <row r="105" spans="1:12" ht="12.75">
      <c r="A105" s="2"/>
      <c r="B105" s="25" t="s">
        <v>45</v>
      </c>
      <c r="C105" s="54" t="str">
        <f>'ACT Electoral Boundary Model'!T88</f>
        <v>M</v>
      </c>
      <c r="D105" s="92">
        <f t="shared" si="5"/>
        <v>1112</v>
      </c>
      <c r="E105" s="93">
        <f t="shared" si="6"/>
        <v>1</v>
      </c>
      <c r="F105" s="63">
        <f t="shared" si="7"/>
        <v>1113</v>
      </c>
      <c r="I105" s="83" t="s">
        <v>45</v>
      </c>
      <c r="J105" s="94">
        <v>1112</v>
      </c>
      <c r="K105" s="94">
        <v>1113</v>
      </c>
      <c r="L105" s="84">
        <v>0.0009</v>
      </c>
    </row>
    <row r="106" spans="1:12" ht="12.75">
      <c r="A106" s="2"/>
      <c r="B106" s="25" t="s">
        <v>84</v>
      </c>
      <c r="C106" s="54" t="str">
        <f>'ACT Electoral Boundary Model'!Q163</f>
        <v>B</v>
      </c>
      <c r="D106" s="92">
        <f t="shared" si="5"/>
        <v>2174</v>
      </c>
      <c r="E106" s="93">
        <f t="shared" si="6"/>
        <v>24</v>
      </c>
      <c r="F106" s="63">
        <f t="shared" si="7"/>
        <v>2198</v>
      </c>
      <c r="I106" s="83" t="s">
        <v>84</v>
      </c>
      <c r="J106" s="94">
        <v>2174</v>
      </c>
      <c r="K106" s="94">
        <v>2198</v>
      </c>
      <c r="L106" s="84">
        <v>0.011</v>
      </c>
    </row>
    <row r="107" spans="1:12" ht="12.75">
      <c r="A107" s="2"/>
      <c r="B107" s="25" t="s">
        <v>47</v>
      </c>
      <c r="C107" s="54" t="str">
        <f>'ACT Electoral Boundary Model'!H120</f>
        <v>M</v>
      </c>
      <c r="D107" s="92">
        <f t="shared" si="5"/>
        <v>2374</v>
      </c>
      <c r="E107" s="93">
        <f t="shared" si="6"/>
        <v>-14</v>
      </c>
      <c r="F107" s="63">
        <f t="shared" si="7"/>
        <v>2360</v>
      </c>
      <c r="I107" s="83" t="s">
        <v>47</v>
      </c>
      <c r="J107" s="94">
        <v>2374</v>
      </c>
      <c r="K107" s="94">
        <v>2360</v>
      </c>
      <c r="L107" s="84">
        <v>-0.0059</v>
      </c>
    </row>
    <row r="108" spans="1:12" ht="12.75">
      <c r="A108" s="2"/>
      <c r="B108" s="25" t="s">
        <v>117</v>
      </c>
      <c r="C108" s="54" t="str">
        <f>'ACT Electoral Boundary Model'!T208</f>
        <v>B</v>
      </c>
      <c r="D108" s="92">
        <f t="shared" si="5"/>
        <v>0</v>
      </c>
      <c r="E108" s="93">
        <f t="shared" si="6"/>
        <v>0</v>
      </c>
      <c r="F108" s="63">
        <f t="shared" si="7"/>
        <v>0</v>
      </c>
      <c r="I108" s="83"/>
      <c r="J108" s="94"/>
      <c r="K108" s="94"/>
      <c r="L108" s="84"/>
    </row>
    <row r="109" spans="1:12" ht="15.75">
      <c r="A109" s="2"/>
      <c r="B109" s="27" t="s">
        <v>135</v>
      </c>
      <c r="C109" s="55">
        <f>'ACT Electoral Boundary Model'!U94</f>
        <v>0</v>
      </c>
      <c r="D109" s="92">
        <f t="shared" si="5"/>
        <v>0</v>
      </c>
      <c r="E109" s="93">
        <f t="shared" si="6"/>
        <v>0</v>
      </c>
      <c r="F109" s="63">
        <f t="shared" si="7"/>
        <v>0</v>
      </c>
      <c r="I109" s="83" t="s">
        <v>135</v>
      </c>
      <c r="J109" s="94">
        <v>0</v>
      </c>
      <c r="K109" s="94">
        <v>0</v>
      </c>
      <c r="L109" s="85"/>
    </row>
    <row r="110" spans="1:12" ht="12.75">
      <c r="A110" s="2"/>
      <c r="B110" s="25" t="s">
        <v>25</v>
      </c>
      <c r="C110" s="54" t="str">
        <f>'ACT Electoral Boundary Model'!I61</f>
        <v>G</v>
      </c>
      <c r="D110" s="92">
        <f t="shared" si="5"/>
        <v>2118</v>
      </c>
      <c r="E110" s="93">
        <f t="shared" si="6"/>
        <v>-29</v>
      </c>
      <c r="F110" s="63">
        <f t="shared" si="7"/>
        <v>2089</v>
      </c>
      <c r="I110" s="83" t="s">
        <v>25</v>
      </c>
      <c r="J110" s="94">
        <v>2118</v>
      </c>
      <c r="K110" s="94">
        <v>2089</v>
      </c>
      <c r="L110" s="84">
        <v>-0.0137</v>
      </c>
    </row>
    <row r="111" spans="1:12" ht="12.75">
      <c r="A111" s="2"/>
      <c r="B111" s="25" t="s">
        <v>22</v>
      </c>
      <c r="C111" s="54" t="str">
        <f>'ACT Electoral Boundary Model'!K43</f>
        <v>G</v>
      </c>
      <c r="D111" s="92">
        <f t="shared" si="5"/>
        <v>1951</v>
      </c>
      <c r="E111" s="93">
        <f t="shared" si="6"/>
        <v>-41</v>
      </c>
      <c r="F111" s="63">
        <f t="shared" si="7"/>
        <v>1910</v>
      </c>
      <c r="I111" s="83" t="s">
        <v>22</v>
      </c>
      <c r="J111" s="94">
        <v>1951</v>
      </c>
      <c r="K111" s="94">
        <v>1910</v>
      </c>
      <c r="L111" s="84">
        <v>-0.021</v>
      </c>
    </row>
    <row r="112" spans="1:12" ht="12.75">
      <c r="A112" s="2"/>
      <c r="B112" s="25" t="s">
        <v>49</v>
      </c>
      <c r="C112" s="54" t="str">
        <f>'ACT Electoral Boundary Model'!J121</f>
        <v>M</v>
      </c>
      <c r="D112" s="92">
        <f t="shared" si="5"/>
        <v>1586</v>
      </c>
      <c r="E112" s="93">
        <f t="shared" si="6"/>
        <v>-19</v>
      </c>
      <c r="F112" s="63">
        <f t="shared" si="7"/>
        <v>1567</v>
      </c>
      <c r="I112" s="83" t="s">
        <v>49</v>
      </c>
      <c r="J112" s="94">
        <v>1586</v>
      </c>
      <c r="K112" s="94">
        <v>1567</v>
      </c>
      <c r="L112" s="84">
        <v>-0.012</v>
      </c>
    </row>
    <row r="113" spans="1:12" ht="12.75">
      <c r="A113" s="2"/>
      <c r="B113" s="25" t="s">
        <v>113</v>
      </c>
      <c r="C113" s="54" t="str">
        <f>'ACT Electoral Boundary Model'!H103</f>
        <v>M</v>
      </c>
      <c r="D113" s="92">
        <f t="shared" si="5"/>
        <v>90</v>
      </c>
      <c r="E113" s="93">
        <f t="shared" si="6"/>
        <v>0</v>
      </c>
      <c r="F113" s="63">
        <f t="shared" si="7"/>
        <v>90</v>
      </c>
      <c r="I113" s="83" t="s">
        <v>113</v>
      </c>
      <c r="J113" s="94">
        <v>90</v>
      </c>
      <c r="K113" s="94">
        <v>90</v>
      </c>
      <c r="L113" s="84">
        <v>0</v>
      </c>
    </row>
    <row r="114" spans="1:12" ht="12.75">
      <c r="A114" s="2"/>
      <c r="B114" s="25" t="s">
        <v>114</v>
      </c>
      <c r="C114" s="54" t="str">
        <f>'ACT Electoral Boundary Model'!O122</f>
        <v>M</v>
      </c>
      <c r="D114" s="92">
        <f t="shared" si="5"/>
        <v>0</v>
      </c>
      <c r="E114" s="93">
        <f t="shared" si="6"/>
        <v>0</v>
      </c>
      <c r="F114" s="63">
        <f t="shared" si="7"/>
        <v>0</v>
      </c>
      <c r="I114" s="83"/>
      <c r="J114" s="94"/>
      <c r="K114" s="94"/>
      <c r="L114" s="84"/>
    </row>
    <row r="115" spans="1:12" ht="12.75">
      <c r="A115" s="2"/>
      <c r="B115" s="25" t="s">
        <v>115</v>
      </c>
      <c r="C115" s="54" t="str">
        <f>'ACT Electoral Boundary Model'!V121</f>
        <v>M</v>
      </c>
      <c r="D115" s="92">
        <f t="shared" si="5"/>
        <v>277</v>
      </c>
      <c r="E115" s="93">
        <f t="shared" si="6"/>
        <v>0</v>
      </c>
      <c r="F115" s="63">
        <f t="shared" si="7"/>
        <v>277</v>
      </c>
      <c r="I115" s="83" t="s">
        <v>115</v>
      </c>
      <c r="J115" s="94">
        <v>277</v>
      </c>
      <c r="K115" s="94">
        <v>277</v>
      </c>
      <c r="L115" s="84">
        <v>0</v>
      </c>
    </row>
    <row r="116" spans="1:12" ht="12.75">
      <c r="A116" s="2"/>
      <c r="B116" s="27" t="s">
        <v>103</v>
      </c>
      <c r="C116" s="55">
        <f>'ACT Electoral Boundary Model'!O22</f>
        <v>0</v>
      </c>
      <c r="D116" s="92">
        <f t="shared" si="5"/>
        <v>0</v>
      </c>
      <c r="E116" s="93">
        <f t="shared" si="6"/>
        <v>0</v>
      </c>
      <c r="F116" s="63">
        <f t="shared" si="7"/>
        <v>0</v>
      </c>
      <c r="I116" s="83"/>
      <c r="J116" s="94"/>
      <c r="K116" s="94"/>
      <c r="L116" s="84"/>
    </row>
    <row r="117" spans="1:12" ht="12.75">
      <c r="A117" s="2"/>
      <c r="B117" s="25" t="s">
        <v>95</v>
      </c>
      <c r="C117" s="54" t="str">
        <f>'ACT Electoral Boundary Model'!K205</f>
        <v>B</v>
      </c>
      <c r="D117" s="92">
        <f t="shared" si="5"/>
        <v>0</v>
      </c>
      <c r="E117" s="93">
        <f t="shared" si="6"/>
        <v>0</v>
      </c>
      <c r="F117" s="63">
        <f t="shared" si="7"/>
        <v>0</v>
      </c>
      <c r="I117" s="83"/>
      <c r="J117" s="94"/>
      <c r="K117" s="94"/>
      <c r="L117" s="84"/>
    </row>
    <row r="118" spans="1:12" ht="12.75">
      <c r="A118" s="2"/>
      <c r="B118" s="25" t="s">
        <v>86</v>
      </c>
      <c r="C118" s="54" t="str">
        <f>'ACT Electoral Boundary Model'!Q173</f>
        <v>B</v>
      </c>
      <c r="D118" s="92">
        <f t="shared" si="5"/>
        <v>2513</v>
      </c>
      <c r="E118" s="93">
        <f t="shared" si="6"/>
        <v>-3</v>
      </c>
      <c r="F118" s="63">
        <f t="shared" si="7"/>
        <v>2510</v>
      </c>
      <c r="I118" s="83" t="s">
        <v>86</v>
      </c>
      <c r="J118" s="94">
        <v>2513</v>
      </c>
      <c r="K118" s="94">
        <v>2510</v>
      </c>
      <c r="L118" s="84">
        <v>-0.0012</v>
      </c>
    </row>
    <row r="119" spans="1:12" ht="12.75">
      <c r="A119" s="2"/>
      <c r="B119" s="27" t="s">
        <v>106</v>
      </c>
      <c r="C119" s="55">
        <f>'ACT Electoral Boundary Model'!X28</f>
        <v>0</v>
      </c>
      <c r="D119" s="92">
        <f t="shared" si="5"/>
        <v>0</v>
      </c>
      <c r="E119" s="93">
        <f t="shared" si="6"/>
        <v>0</v>
      </c>
      <c r="F119" s="63">
        <f t="shared" si="7"/>
        <v>0</v>
      </c>
      <c r="I119" s="83"/>
      <c r="J119" s="94"/>
      <c r="K119" s="94"/>
      <c r="L119" s="84"/>
    </row>
    <row r="120" spans="1:12" ht="12.75">
      <c r="A120" s="2"/>
      <c r="B120" s="25" t="s">
        <v>65</v>
      </c>
      <c r="C120" s="54" t="str">
        <f>'ACT Electoral Boundary Model'!N133</f>
        <v>B</v>
      </c>
      <c r="D120" s="92">
        <f t="shared" si="5"/>
        <v>1617</v>
      </c>
      <c r="E120" s="93">
        <f t="shared" si="6"/>
        <v>-11</v>
      </c>
      <c r="F120" s="63">
        <f t="shared" si="7"/>
        <v>1606</v>
      </c>
      <c r="I120" s="83" t="s">
        <v>65</v>
      </c>
      <c r="J120" s="94">
        <v>1617</v>
      </c>
      <c r="K120" s="94">
        <v>1606</v>
      </c>
      <c r="L120" s="84">
        <v>-0.0068</v>
      </c>
    </row>
    <row r="121" spans="1:12" ht="12.75">
      <c r="A121" s="2"/>
      <c r="B121" s="25" t="s">
        <v>42</v>
      </c>
      <c r="C121" s="54" t="str">
        <f>'ACT Electoral Boundary Model'!R80</f>
        <v>M</v>
      </c>
      <c r="D121" s="92">
        <f t="shared" si="5"/>
        <v>1315</v>
      </c>
      <c r="E121" s="93">
        <f t="shared" si="6"/>
        <v>300</v>
      </c>
      <c r="F121" s="63">
        <f t="shared" si="7"/>
        <v>1615</v>
      </c>
      <c r="I121" s="83" t="s">
        <v>42</v>
      </c>
      <c r="J121" s="94">
        <v>1315</v>
      </c>
      <c r="K121" s="94">
        <v>1615</v>
      </c>
      <c r="L121" s="84">
        <v>0.2281</v>
      </c>
    </row>
    <row r="122" spans="1:12" ht="12.75">
      <c r="A122" s="2"/>
      <c r="B122" s="25" t="s">
        <v>119</v>
      </c>
      <c r="C122" s="54" t="str">
        <f>'ACT Electoral Boundary Model'!E152</f>
        <v>B</v>
      </c>
      <c r="D122" s="92">
        <f t="shared" si="5"/>
        <v>0</v>
      </c>
      <c r="E122" s="93">
        <f t="shared" si="6"/>
        <v>0</v>
      </c>
      <c r="F122" s="63">
        <f t="shared" si="7"/>
        <v>0</v>
      </c>
      <c r="I122" s="83"/>
      <c r="J122" s="94"/>
      <c r="K122" s="94"/>
      <c r="L122" s="84"/>
    </row>
    <row r="123" spans="1:12" ht="12.75">
      <c r="A123" s="2"/>
      <c r="B123" s="25" t="s">
        <v>80</v>
      </c>
      <c r="C123" s="54" t="str">
        <f>'ACT Electoral Boundary Model'!N146</f>
        <v>B</v>
      </c>
      <c r="D123" s="92">
        <f t="shared" si="5"/>
        <v>6014</v>
      </c>
      <c r="E123" s="93">
        <f t="shared" si="6"/>
        <v>-35</v>
      </c>
      <c r="F123" s="63">
        <f t="shared" si="7"/>
        <v>5979</v>
      </c>
      <c r="I123" s="83" t="s">
        <v>80</v>
      </c>
      <c r="J123" s="94">
        <v>6014</v>
      </c>
      <c r="K123" s="94">
        <v>5979</v>
      </c>
      <c r="L123" s="84">
        <v>-0.0058</v>
      </c>
    </row>
    <row r="124" spans="1:12" ht="12.75">
      <c r="A124" s="2"/>
      <c r="B124" s="25" t="s">
        <v>61</v>
      </c>
      <c r="C124" s="54" t="str">
        <f>'ACT Electoral Boundary Model'!K123</f>
        <v>M</v>
      </c>
      <c r="D124" s="92">
        <f t="shared" si="5"/>
        <v>1969</v>
      </c>
      <c r="E124" s="93">
        <f t="shared" si="6"/>
        <v>-39</v>
      </c>
      <c r="F124" s="63">
        <f t="shared" si="7"/>
        <v>1930</v>
      </c>
      <c r="I124" s="83" t="s">
        <v>61</v>
      </c>
      <c r="J124" s="94">
        <v>1969</v>
      </c>
      <c r="K124" s="94">
        <v>1930</v>
      </c>
      <c r="L124" s="84">
        <v>-0.0198</v>
      </c>
    </row>
    <row r="125" spans="1:12" ht="12.75">
      <c r="A125" s="2"/>
      <c r="B125" s="25" t="s">
        <v>38</v>
      </c>
      <c r="C125" s="54" t="str">
        <f>'ACT Electoral Boundary Model'!V62</f>
        <v>M</v>
      </c>
      <c r="D125" s="92">
        <f t="shared" si="5"/>
        <v>2637</v>
      </c>
      <c r="E125" s="93">
        <f t="shared" si="6"/>
        <v>154</v>
      </c>
      <c r="F125" s="63">
        <f t="shared" si="7"/>
        <v>2791</v>
      </c>
      <c r="I125" s="83" t="s">
        <v>38</v>
      </c>
      <c r="J125" s="94">
        <v>2637</v>
      </c>
      <c r="K125" s="94">
        <v>2791</v>
      </c>
      <c r="L125" s="84">
        <v>0.0584</v>
      </c>
    </row>
    <row r="126" spans="1:12" ht="12.75">
      <c r="A126" s="2"/>
      <c r="B126" s="25" t="s">
        <v>28</v>
      </c>
      <c r="C126" s="54" t="str">
        <f>'ACT Electoral Boundary Model'!J69</f>
        <v>G</v>
      </c>
      <c r="D126" s="92">
        <f t="shared" si="5"/>
        <v>2042</v>
      </c>
      <c r="E126" s="93">
        <f t="shared" si="6"/>
        <v>-13</v>
      </c>
      <c r="F126" s="63">
        <f t="shared" si="7"/>
        <v>2029</v>
      </c>
      <c r="I126" s="83" t="s">
        <v>28</v>
      </c>
      <c r="J126" s="94">
        <v>2042</v>
      </c>
      <c r="K126" s="94">
        <v>2029</v>
      </c>
      <c r="L126" s="84">
        <v>-0.0064</v>
      </c>
    </row>
    <row r="127" spans="1:12" ht="12.75">
      <c r="A127" s="2"/>
      <c r="B127" s="25" t="s">
        <v>51</v>
      </c>
      <c r="C127" s="54" t="str">
        <f>'ACT Electoral Boundary Model'!K118</f>
        <v>M</v>
      </c>
      <c r="D127" s="92">
        <f t="shared" si="5"/>
        <v>2520</v>
      </c>
      <c r="E127" s="93">
        <f t="shared" si="6"/>
        <v>-28</v>
      </c>
      <c r="F127" s="63">
        <f t="shared" si="7"/>
        <v>2492</v>
      </c>
      <c r="I127" s="83" t="s">
        <v>51</v>
      </c>
      <c r="J127" s="94">
        <v>2520</v>
      </c>
      <c r="K127" s="94">
        <v>2492</v>
      </c>
      <c r="L127" s="84">
        <v>-0.0111</v>
      </c>
    </row>
    <row r="128" spans="1:12" ht="12.75">
      <c r="A128" s="2"/>
      <c r="B128" s="25" t="s">
        <v>149</v>
      </c>
      <c r="C128" s="54" t="str">
        <f>'ACT Electoral Boundary Model'!K110</f>
        <v>M</v>
      </c>
      <c r="D128" s="92">
        <f t="shared" si="5"/>
        <v>0</v>
      </c>
      <c r="E128" s="93">
        <f t="shared" si="6"/>
        <v>0</v>
      </c>
      <c r="F128" s="63">
        <f t="shared" si="7"/>
        <v>0</v>
      </c>
      <c r="I128" s="83" t="s">
        <v>216</v>
      </c>
      <c r="J128" s="94">
        <v>0</v>
      </c>
      <c r="K128" s="94">
        <v>0</v>
      </c>
      <c r="L128" s="84"/>
    </row>
    <row r="129" spans="1:12" ht="12.75">
      <c r="A129" s="2"/>
      <c r="B129" s="25" t="s">
        <v>118</v>
      </c>
      <c r="C129" s="54" t="str">
        <f>'ACT Electoral Boundary Model'!S211</f>
        <v>B</v>
      </c>
      <c r="D129" s="92">
        <f t="shared" si="5"/>
        <v>0</v>
      </c>
      <c r="E129" s="93">
        <f t="shared" si="6"/>
        <v>0</v>
      </c>
      <c r="F129" s="63">
        <f t="shared" si="7"/>
        <v>0</v>
      </c>
      <c r="I129" s="83"/>
      <c r="J129" s="94"/>
      <c r="K129" s="94"/>
      <c r="L129" s="84"/>
    </row>
    <row r="130" spans="1:12" ht="12.75">
      <c r="A130" s="2"/>
      <c r="B130" s="25" t="s">
        <v>74</v>
      </c>
      <c r="C130" s="54" t="str">
        <f>'ACT Electoral Boundary Model'!P99</f>
        <v>M</v>
      </c>
      <c r="D130" s="92">
        <f t="shared" si="5"/>
        <v>2281</v>
      </c>
      <c r="E130" s="93">
        <f t="shared" si="6"/>
        <v>16</v>
      </c>
      <c r="F130" s="63">
        <f>E130+D130</f>
        <v>2297</v>
      </c>
      <c r="I130" s="83" t="s">
        <v>74</v>
      </c>
      <c r="J130" s="94">
        <v>2281</v>
      </c>
      <c r="K130" s="94">
        <v>2297</v>
      </c>
      <c r="L130" s="84">
        <v>0.007</v>
      </c>
    </row>
    <row r="131" spans="1:12" ht="12.75">
      <c r="A131" s="2"/>
      <c r="B131" s="20"/>
      <c r="C131" s="46" t="s">
        <v>190</v>
      </c>
      <c r="D131" s="68">
        <f>SUM(D2:D130)</f>
        <v>219793</v>
      </c>
      <c r="E131" s="68">
        <f>SUM(E2:E130)</f>
        <v>4602</v>
      </c>
      <c r="F131" s="68">
        <f>SUM(F2:F130)</f>
        <v>224395</v>
      </c>
      <c r="I131" s="86" t="s">
        <v>218</v>
      </c>
      <c r="J131" s="86">
        <f>SUM(J2:J130)</f>
        <v>219793</v>
      </c>
      <c r="K131" s="86">
        <f>SUM(K2:K130)</f>
        <v>224395</v>
      </c>
      <c r="L131" s="87"/>
    </row>
  </sheetData>
  <sheetProtection password="BD6D"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Q134"/>
  <sheetViews>
    <sheetView workbookViewId="0" topLeftCell="A1">
      <selection activeCell="H21" sqref="H21"/>
    </sheetView>
  </sheetViews>
  <sheetFormatPr defaultColWidth="9.140625" defaultRowHeight="12.75"/>
  <cols>
    <col min="1" max="1" width="5.57421875" style="2" customWidth="1"/>
    <col min="2" max="2" width="15.57421875" style="0" customWidth="1"/>
    <col min="3" max="5" width="10.00390625" style="65" customWidth="1"/>
    <col min="6" max="6" width="2.140625" style="0" customWidth="1"/>
    <col min="7" max="17" width="11.8515625" style="65" customWidth="1"/>
  </cols>
  <sheetData>
    <row r="1" spans="1:17" ht="12.75">
      <c r="A1" s="40" t="s">
        <v>125</v>
      </c>
      <c r="B1" s="38" t="s">
        <v>136</v>
      </c>
      <c r="C1" s="67" t="s">
        <v>137</v>
      </c>
      <c r="D1" s="67" t="s">
        <v>138</v>
      </c>
      <c r="E1" s="67" t="s">
        <v>124</v>
      </c>
      <c r="F1" s="39"/>
      <c r="G1" s="67" t="s">
        <v>172</v>
      </c>
      <c r="H1" s="67" t="s">
        <v>173</v>
      </c>
      <c r="I1" s="67" t="s">
        <v>174</v>
      </c>
      <c r="J1" s="67" t="s">
        <v>175</v>
      </c>
      <c r="K1" s="67" t="s">
        <v>176</v>
      </c>
      <c r="L1" s="67" t="s">
        <v>177</v>
      </c>
      <c r="M1" s="67" t="s">
        <v>178</v>
      </c>
      <c r="N1" s="67" t="s">
        <v>179</v>
      </c>
      <c r="O1" s="67" t="s">
        <v>180</v>
      </c>
      <c r="P1" s="67" t="s">
        <v>181</v>
      </c>
      <c r="Q1" s="67"/>
    </row>
    <row r="2" spans="1:17" ht="12.75">
      <c r="A2" s="34"/>
      <c r="B2" s="39"/>
      <c r="C2" s="66"/>
      <c r="D2" s="66"/>
      <c r="E2" s="66"/>
      <c r="F2" s="39"/>
      <c r="G2" s="67" t="str">
        <f>'ACT Electoral Boundary Model'!B5</f>
        <v>Brindabella</v>
      </c>
      <c r="H2" s="67" t="str">
        <f>'ACT Electoral Boundary Model'!B6</f>
        <v>Ginninderra</v>
      </c>
      <c r="I2" s="67" t="str">
        <f>'ACT Electoral Boundary Model'!B7</f>
        <v>Molonglo</v>
      </c>
      <c r="J2" s="67" t="str">
        <f>'ACT Electoral Boundary Model'!B8</f>
        <v>Alpha</v>
      </c>
      <c r="K2" s="67" t="str">
        <f>'ACT Electoral Boundary Model'!B9</f>
        <v>Charlie</v>
      </c>
      <c r="L2" s="67" t="str">
        <f>'ACT Electoral Boundary Model'!B10</f>
        <v>Delta</v>
      </c>
      <c r="M2" s="67" t="str">
        <f>'ACT Electoral Boundary Model'!B11</f>
        <v>Echo</v>
      </c>
      <c r="N2" s="67" t="str">
        <f>'ACT Electoral Boundary Model'!B12</f>
        <v>Foxtrot</v>
      </c>
      <c r="O2" s="67" t="str">
        <f>'ACT Electoral Boundary Model'!B13</f>
        <v>Indigo</v>
      </c>
      <c r="P2" s="67" t="str">
        <f>'ACT Electoral Boundary Model'!B14</f>
        <v>Juliet</v>
      </c>
      <c r="Q2" s="67" t="s">
        <v>182</v>
      </c>
    </row>
    <row r="3" spans="1:17" ht="12.75">
      <c r="A3" s="34"/>
      <c r="B3" s="39"/>
      <c r="C3" s="66">
        <f>SUM(C6:C134)</f>
        <v>219793</v>
      </c>
      <c r="D3" s="66">
        <f>SUM(D6:D134)</f>
        <v>4602</v>
      </c>
      <c r="E3" s="66">
        <f>SUM(E6:E134)</f>
        <v>224395</v>
      </c>
      <c r="F3" s="39"/>
      <c r="G3" s="66">
        <f aca="true" t="shared" si="0" ref="G3:Q3">SUM(G6:G134)</f>
        <v>64325</v>
      </c>
      <c r="H3" s="66">
        <f t="shared" si="0"/>
        <v>64312</v>
      </c>
      <c r="I3" s="66">
        <f t="shared" si="0"/>
        <v>95758</v>
      </c>
      <c r="J3" s="66">
        <f t="shared" si="0"/>
        <v>0</v>
      </c>
      <c r="K3" s="66">
        <f t="shared" si="0"/>
        <v>0</v>
      </c>
      <c r="L3" s="66">
        <f t="shared" si="0"/>
        <v>0</v>
      </c>
      <c r="M3" s="66">
        <f t="shared" si="0"/>
        <v>0</v>
      </c>
      <c r="N3" s="66">
        <f t="shared" si="0"/>
        <v>0</v>
      </c>
      <c r="O3" s="66">
        <f t="shared" si="0"/>
        <v>0</v>
      </c>
      <c r="P3" s="66">
        <f t="shared" si="0"/>
        <v>0</v>
      </c>
      <c r="Q3" s="66">
        <f t="shared" si="0"/>
        <v>0</v>
      </c>
    </row>
    <row r="6" spans="1:17" ht="12.75">
      <c r="A6" s="2" t="str">
        <f>'Suburb and Elector Data'!C2</f>
        <v>B</v>
      </c>
      <c r="B6" s="17" t="s">
        <v>169</v>
      </c>
      <c r="C6" s="65">
        <f>'Suburb and Elector Data'!D2</f>
        <v>19</v>
      </c>
      <c r="D6" s="65">
        <f>'Suburb and Elector Data'!E2</f>
        <v>0</v>
      </c>
      <c r="E6" s="65">
        <f>'Suburb and Elector Data'!F2</f>
        <v>19</v>
      </c>
      <c r="G6" s="65">
        <f>IF($A6="B",$E6,0)</f>
        <v>19</v>
      </c>
      <c r="H6" s="65">
        <f>IF($A6="G",$E6,0)</f>
        <v>0</v>
      </c>
      <c r="I6" s="65">
        <f>IF($A6="M",$E6,0)</f>
        <v>0</v>
      </c>
      <c r="J6" s="65">
        <f>IF($A6="A",$E6,0)</f>
        <v>0</v>
      </c>
      <c r="K6" s="65">
        <f>IF($A6="C",$E6,0)</f>
        <v>0</v>
      </c>
      <c r="L6" s="65">
        <f>IF($A6="D",$E6,0)</f>
        <v>0</v>
      </c>
      <c r="M6" s="65">
        <f>IF($A6="E",$E6,0)</f>
        <v>0</v>
      </c>
      <c r="N6" s="65">
        <f>IF($A6="F",$E6,0)</f>
        <v>0</v>
      </c>
      <c r="O6" s="65">
        <f>IF($A6="I",$E6,0)</f>
        <v>0</v>
      </c>
      <c r="P6" s="65">
        <f>IF($A6="J",$E6,0)</f>
        <v>0</v>
      </c>
      <c r="Q6" s="65">
        <f>IF($A6=0,$E6,0)</f>
        <v>0</v>
      </c>
    </row>
    <row r="7" spans="1:17" ht="12.75">
      <c r="A7" s="2" t="str">
        <f>'Suburb and Elector Data'!C3</f>
        <v>M</v>
      </c>
      <c r="B7" s="17" t="s">
        <v>170</v>
      </c>
      <c r="C7" s="65">
        <f>'Suburb and Elector Data'!D3</f>
        <v>0</v>
      </c>
      <c r="D7" s="65">
        <f>'Suburb and Elector Data'!E3</f>
        <v>0</v>
      </c>
      <c r="E7" s="65">
        <f>'Suburb and Elector Data'!F3</f>
        <v>0</v>
      </c>
      <c r="G7" s="65">
        <f aca="true" t="shared" si="1" ref="G7:G70">IF($A7="B",$E7,0)</f>
        <v>0</v>
      </c>
      <c r="H7" s="65">
        <f aca="true" t="shared" si="2" ref="H7:H70">IF($A7="G",$E7,0)</f>
        <v>0</v>
      </c>
      <c r="I7" s="65">
        <f aca="true" t="shared" si="3" ref="I7:I70">IF($A7="M",$E7,0)</f>
        <v>0</v>
      </c>
      <c r="J7" s="65">
        <f aca="true" t="shared" si="4" ref="J7:J70">IF($A7="A",$E7,0)</f>
        <v>0</v>
      </c>
      <c r="K7" s="65">
        <f aca="true" t="shared" si="5" ref="K7:K70">IF($A7="C",$E7,0)</f>
        <v>0</v>
      </c>
      <c r="L7" s="65">
        <f aca="true" t="shared" si="6" ref="L7:L70">IF($A7="D",$E7,0)</f>
        <v>0</v>
      </c>
      <c r="M7" s="65">
        <f aca="true" t="shared" si="7" ref="M7:M70">IF($A7="E",$E7,0)</f>
        <v>0</v>
      </c>
      <c r="N7" s="65">
        <f aca="true" t="shared" si="8" ref="N7:N70">IF($A7="F",$E7,0)</f>
        <v>0</v>
      </c>
      <c r="O7" s="65">
        <f aca="true" t="shared" si="9" ref="O7:O70">IF($A7="I",$E7,0)</f>
        <v>0</v>
      </c>
      <c r="P7" s="65">
        <f aca="true" t="shared" si="10" ref="P7:P70">IF($A7="J",$E7,0)</f>
        <v>0</v>
      </c>
      <c r="Q7" s="65">
        <f aca="true" t="shared" si="11" ref="Q7:Q70">IF($A7=0,$E7,0)</f>
        <v>0</v>
      </c>
    </row>
    <row r="8" spans="1:17" ht="12.75">
      <c r="A8" s="2" t="str">
        <f>'Suburb and Elector Data'!C4</f>
        <v>B</v>
      </c>
      <c r="B8" s="17" t="s">
        <v>171</v>
      </c>
      <c r="C8" s="65">
        <f>'Suburb and Elector Data'!D4</f>
        <v>233</v>
      </c>
      <c r="D8" s="65">
        <f>'Suburb and Elector Data'!E4</f>
        <v>0</v>
      </c>
      <c r="E8" s="65">
        <f>'Suburb and Elector Data'!F4</f>
        <v>233</v>
      </c>
      <c r="G8" s="65">
        <f t="shared" si="1"/>
        <v>233</v>
      </c>
      <c r="H8" s="65">
        <f t="shared" si="2"/>
        <v>0</v>
      </c>
      <c r="I8" s="65">
        <f t="shared" si="3"/>
        <v>0</v>
      </c>
      <c r="J8" s="65">
        <f t="shared" si="4"/>
        <v>0</v>
      </c>
      <c r="K8" s="65">
        <f t="shared" si="5"/>
        <v>0</v>
      </c>
      <c r="L8" s="65">
        <f t="shared" si="6"/>
        <v>0</v>
      </c>
      <c r="M8" s="65">
        <f t="shared" si="7"/>
        <v>0</v>
      </c>
      <c r="N8" s="65">
        <f t="shared" si="8"/>
        <v>0</v>
      </c>
      <c r="O8" s="65">
        <f t="shared" si="9"/>
        <v>0</v>
      </c>
      <c r="P8" s="65">
        <f t="shared" si="10"/>
        <v>0</v>
      </c>
      <c r="Q8" s="65">
        <f t="shared" si="11"/>
        <v>0</v>
      </c>
    </row>
    <row r="9" spans="1:17" ht="12.75">
      <c r="A9" s="2" t="str">
        <f>'Suburb and Elector Data'!C5</f>
        <v>M</v>
      </c>
      <c r="B9" s="17" t="s">
        <v>43</v>
      </c>
      <c r="C9" s="65">
        <f>'Suburb and Elector Data'!D5</f>
        <v>326</v>
      </c>
      <c r="D9" s="65">
        <f>'Suburb and Elector Data'!E5</f>
        <v>0</v>
      </c>
      <c r="E9" s="65">
        <f>'Suburb and Elector Data'!F5</f>
        <v>326</v>
      </c>
      <c r="G9" s="65">
        <f t="shared" si="1"/>
        <v>0</v>
      </c>
      <c r="H9" s="65">
        <f t="shared" si="2"/>
        <v>0</v>
      </c>
      <c r="I9" s="65">
        <f t="shared" si="3"/>
        <v>326</v>
      </c>
      <c r="J9" s="65">
        <f t="shared" si="4"/>
        <v>0</v>
      </c>
      <c r="K9" s="65">
        <f t="shared" si="5"/>
        <v>0</v>
      </c>
      <c r="L9" s="65">
        <f t="shared" si="6"/>
        <v>0</v>
      </c>
      <c r="M9" s="65">
        <f t="shared" si="7"/>
        <v>0</v>
      </c>
      <c r="N9" s="65">
        <f t="shared" si="8"/>
        <v>0</v>
      </c>
      <c r="O9" s="65">
        <f t="shared" si="9"/>
        <v>0</v>
      </c>
      <c r="P9" s="65">
        <f t="shared" si="10"/>
        <v>0</v>
      </c>
      <c r="Q9" s="65">
        <f t="shared" si="11"/>
        <v>0</v>
      </c>
    </row>
    <row r="10" spans="1:17" ht="12.75">
      <c r="A10" s="2" t="str">
        <f>'Suburb and Elector Data'!C6</f>
        <v>M</v>
      </c>
      <c r="B10" s="17" t="s">
        <v>36</v>
      </c>
      <c r="C10" s="65">
        <f>'Suburb and Elector Data'!D6</f>
        <v>3426</v>
      </c>
      <c r="D10" s="65">
        <f>'Suburb and Elector Data'!E6</f>
        <v>-10</v>
      </c>
      <c r="E10" s="65">
        <f>'Suburb and Elector Data'!F6</f>
        <v>3416</v>
      </c>
      <c r="G10" s="65">
        <f t="shared" si="1"/>
        <v>0</v>
      </c>
      <c r="H10" s="65">
        <f t="shared" si="2"/>
        <v>0</v>
      </c>
      <c r="I10" s="65">
        <f t="shared" si="3"/>
        <v>3416</v>
      </c>
      <c r="J10" s="65">
        <f t="shared" si="4"/>
        <v>0</v>
      </c>
      <c r="K10" s="65">
        <f t="shared" si="5"/>
        <v>0</v>
      </c>
      <c r="L10" s="65">
        <f t="shared" si="6"/>
        <v>0</v>
      </c>
      <c r="M10" s="65">
        <f t="shared" si="7"/>
        <v>0</v>
      </c>
      <c r="N10" s="65">
        <f t="shared" si="8"/>
        <v>0</v>
      </c>
      <c r="O10" s="65">
        <f t="shared" si="9"/>
        <v>0</v>
      </c>
      <c r="P10" s="65">
        <f t="shared" si="10"/>
        <v>0</v>
      </c>
      <c r="Q10" s="65">
        <f t="shared" si="11"/>
        <v>0</v>
      </c>
    </row>
    <row r="11" spans="1:17" ht="12.75">
      <c r="A11" s="2" t="str">
        <f>'Suburb and Elector Data'!C7</f>
        <v>M</v>
      </c>
      <c r="B11" s="17" t="s">
        <v>0</v>
      </c>
      <c r="C11" s="65">
        <f>'Suburb and Elector Data'!D7</f>
        <v>2574</v>
      </c>
      <c r="D11" s="65">
        <f>'Suburb and Elector Data'!E7</f>
        <v>217</v>
      </c>
      <c r="E11" s="65">
        <f>'Suburb and Elector Data'!F7</f>
        <v>2791</v>
      </c>
      <c r="G11" s="65">
        <f t="shared" si="1"/>
        <v>0</v>
      </c>
      <c r="H11" s="65">
        <f t="shared" si="2"/>
        <v>0</v>
      </c>
      <c r="I11" s="65">
        <f t="shared" si="3"/>
        <v>2791</v>
      </c>
      <c r="J11" s="65">
        <f t="shared" si="4"/>
        <v>0</v>
      </c>
      <c r="K11" s="65">
        <f t="shared" si="5"/>
        <v>0</v>
      </c>
      <c r="L11" s="65">
        <f t="shared" si="6"/>
        <v>0</v>
      </c>
      <c r="M11" s="65">
        <f t="shared" si="7"/>
        <v>0</v>
      </c>
      <c r="N11" s="65">
        <f t="shared" si="8"/>
        <v>0</v>
      </c>
      <c r="O11" s="65">
        <f t="shared" si="9"/>
        <v>0</v>
      </c>
      <c r="P11" s="65">
        <f t="shared" si="10"/>
        <v>0</v>
      </c>
      <c r="Q11" s="65">
        <f t="shared" si="11"/>
        <v>0</v>
      </c>
    </row>
    <row r="12" spans="1:17" ht="12.75">
      <c r="A12" s="2" t="str">
        <f>'Suburb and Elector Data'!C8</f>
        <v>G</v>
      </c>
      <c r="B12" s="17" t="s">
        <v>31</v>
      </c>
      <c r="C12" s="65">
        <f>'Suburb and Elector Data'!D8</f>
        <v>1814</v>
      </c>
      <c r="D12" s="65">
        <f>'Suburb and Elector Data'!E8</f>
        <v>-23</v>
      </c>
      <c r="E12" s="65">
        <f>'Suburb and Elector Data'!F8</f>
        <v>1791</v>
      </c>
      <c r="G12" s="65">
        <f t="shared" si="1"/>
        <v>0</v>
      </c>
      <c r="H12" s="65">
        <f t="shared" si="2"/>
        <v>1791</v>
      </c>
      <c r="I12" s="65">
        <f t="shared" si="3"/>
        <v>0</v>
      </c>
      <c r="J12" s="65">
        <f t="shared" si="4"/>
        <v>0</v>
      </c>
      <c r="K12" s="65">
        <f t="shared" si="5"/>
        <v>0</v>
      </c>
      <c r="L12" s="65">
        <f t="shared" si="6"/>
        <v>0</v>
      </c>
      <c r="M12" s="65">
        <f t="shared" si="7"/>
        <v>0</v>
      </c>
      <c r="N12" s="65">
        <f t="shared" si="8"/>
        <v>0</v>
      </c>
      <c r="O12" s="65">
        <f t="shared" si="9"/>
        <v>0</v>
      </c>
      <c r="P12" s="65">
        <f t="shared" si="10"/>
        <v>0</v>
      </c>
      <c r="Q12" s="65">
        <f t="shared" si="11"/>
        <v>0</v>
      </c>
    </row>
    <row r="13" spans="1:17" ht="12.75">
      <c r="A13" s="2" t="str">
        <f>'Suburb and Elector Data'!C9</f>
        <v>B</v>
      </c>
      <c r="B13" s="17" t="s">
        <v>92</v>
      </c>
      <c r="C13" s="65">
        <f>'Suburb and Elector Data'!D9</f>
        <v>2282</v>
      </c>
      <c r="D13" s="65">
        <f>'Suburb and Elector Data'!E9</f>
        <v>27</v>
      </c>
      <c r="E13" s="65">
        <f>'Suburb and Elector Data'!F9</f>
        <v>2309</v>
      </c>
      <c r="G13" s="65">
        <f t="shared" si="1"/>
        <v>2309</v>
      </c>
      <c r="H13" s="65">
        <f t="shared" si="2"/>
        <v>0</v>
      </c>
      <c r="I13" s="65">
        <f t="shared" si="3"/>
        <v>0</v>
      </c>
      <c r="J13" s="65">
        <f t="shared" si="4"/>
        <v>0</v>
      </c>
      <c r="K13" s="65">
        <f t="shared" si="5"/>
        <v>0</v>
      </c>
      <c r="L13" s="65">
        <f t="shared" si="6"/>
        <v>0</v>
      </c>
      <c r="M13" s="65">
        <f t="shared" si="7"/>
        <v>0</v>
      </c>
      <c r="N13" s="65">
        <f t="shared" si="8"/>
        <v>0</v>
      </c>
      <c r="O13" s="65">
        <f t="shared" si="9"/>
        <v>0</v>
      </c>
      <c r="P13" s="65">
        <f t="shared" si="10"/>
        <v>0</v>
      </c>
      <c r="Q13" s="65">
        <f t="shared" si="11"/>
        <v>0</v>
      </c>
    </row>
    <row r="14" spans="1:17" ht="12.75">
      <c r="A14" s="2" t="str">
        <f>'Suburb and Elector Data'!C10</f>
        <v>M</v>
      </c>
      <c r="B14" s="17" t="s">
        <v>71</v>
      </c>
      <c r="C14" s="65">
        <f>'Suburb and Elector Data'!D10</f>
        <v>281</v>
      </c>
      <c r="D14" s="65">
        <f>'Suburb and Elector Data'!E10</f>
        <v>0</v>
      </c>
      <c r="E14" s="65">
        <f>'Suburb and Elector Data'!F10</f>
        <v>281</v>
      </c>
      <c r="G14" s="65">
        <f t="shared" si="1"/>
        <v>0</v>
      </c>
      <c r="H14" s="65">
        <f t="shared" si="2"/>
        <v>0</v>
      </c>
      <c r="I14" s="65">
        <f t="shared" si="3"/>
        <v>281</v>
      </c>
      <c r="J14" s="65">
        <f t="shared" si="4"/>
        <v>0</v>
      </c>
      <c r="K14" s="65">
        <f t="shared" si="5"/>
        <v>0</v>
      </c>
      <c r="L14" s="65">
        <f t="shared" si="6"/>
        <v>0</v>
      </c>
      <c r="M14" s="65">
        <f t="shared" si="7"/>
        <v>0</v>
      </c>
      <c r="N14" s="65">
        <f t="shared" si="8"/>
        <v>0</v>
      </c>
      <c r="O14" s="65">
        <f t="shared" si="9"/>
        <v>0</v>
      </c>
      <c r="P14" s="65">
        <f t="shared" si="10"/>
        <v>0</v>
      </c>
      <c r="Q14" s="65">
        <f t="shared" si="11"/>
        <v>0</v>
      </c>
    </row>
    <row r="15" spans="1:17" ht="12.75">
      <c r="A15" s="2" t="str">
        <f>'Suburb and Elector Data'!C11</f>
        <v>G</v>
      </c>
      <c r="B15" s="17" t="s">
        <v>96</v>
      </c>
      <c r="C15" s="65">
        <f>'Suburb and Elector Data'!D11</f>
        <v>1740</v>
      </c>
      <c r="D15" s="65">
        <f>'Suburb and Elector Data'!E11</f>
        <v>163</v>
      </c>
      <c r="E15" s="65">
        <f>'Suburb and Elector Data'!F11</f>
        <v>1903</v>
      </c>
      <c r="G15" s="65">
        <f t="shared" si="1"/>
        <v>0</v>
      </c>
      <c r="H15" s="65">
        <f t="shared" si="2"/>
        <v>1903</v>
      </c>
      <c r="I15" s="65">
        <f t="shared" si="3"/>
        <v>0</v>
      </c>
      <c r="J15" s="65">
        <f t="shared" si="4"/>
        <v>0</v>
      </c>
      <c r="K15" s="65">
        <f t="shared" si="5"/>
        <v>0</v>
      </c>
      <c r="L15" s="65">
        <f t="shared" si="6"/>
        <v>0</v>
      </c>
      <c r="M15" s="65">
        <f t="shared" si="7"/>
        <v>0</v>
      </c>
      <c r="N15" s="65">
        <f t="shared" si="8"/>
        <v>0</v>
      </c>
      <c r="O15" s="65">
        <f t="shared" si="9"/>
        <v>0</v>
      </c>
      <c r="P15" s="65">
        <f t="shared" si="10"/>
        <v>0</v>
      </c>
      <c r="Q15" s="65">
        <f t="shared" si="11"/>
        <v>0</v>
      </c>
    </row>
    <row r="16" spans="1:17" ht="12.75">
      <c r="A16" s="2">
        <f>'Suburb and Elector Data'!C12</f>
        <v>0</v>
      </c>
      <c r="B16" s="19" t="s">
        <v>152</v>
      </c>
      <c r="C16" s="65">
        <f>'Suburb and Elector Data'!D12</f>
        <v>0</v>
      </c>
      <c r="D16" s="65">
        <f>'Suburb and Elector Data'!E12</f>
        <v>0</v>
      </c>
      <c r="E16" s="65">
        <f>'Suburb and Elector Data'!F12</f>
        <v>0</v>
      </c>
      <c r="G16" s="65">
        <f t="shared" si="1"/>
        <v>0</v>
      </c>
      <c r="H16" s="65">
        <f t="shared" si="2"/>
        <v>0</v>
      </c>
      <c r="I16" s="65">
        <f t="shared" si="3"/>
        <v>0</v>
      </c>
      <c r="J16" s="65">
        <f t="shared" si="4"/>
        <v>0</v>
      </c>
      <c r="K16" s="65">
        <f t="shared" si="5"/>
        <v>0</v>
      </c>
      <c r="L16" s="65">
        <f t="shared" si="6"/>
        <v>0</v>
      </c>
      <c r="M16" s="65">
        <f t="shared" si="7"/>
        <v>0</v>
      </c>
      <c r="N16" s="65">
        <f t="shared" si="8"/>
        <v>0</v>
      </c>
      <c r="O16" s="65">
        <f t="shared" si="9"/>
        <v>0</v>
      </c>
      <c r="P16" s="65">
        <f t="shared" si="10"/>
        <v>0</v>
      </c>
      <c r="Q16" s="65">
        <f t="shared" si="11"/>
        <v>0</v>
      </c>
    </row>
    <row r="17" spans="1:17" ht="12.75">
      <c r="A17" s="2" t="str">
        <f>'Suburb and Elector Data'!C13</f>
        <v>B</v>
      </c>
      <c r="B17" s="17" t="s">
        <v>89</v>
      </c>
      <c r="C17" s="65">
        <f>'Suburb and Elector Data'!D13</f>
        <v>2232</v>
      </c>
      <c r="D17" s="65">
        <f>'Suburb and Elector Data'!E13</f>
        <v>49</v>
      </c>
      <c r="E17" s="65">
        <f>'Suburb and Elector Data'!F13</f>
        <v>2281</v>
      </c>
      <c r="G17" s="65">
        <f t="shared" si="1"/>
        <v>2281</v>
      </c>
      <c r="H17" s="65">
        <f t="shared" si="2"/>
        <v>0</v>
      </c>
      <c r="I17" s="65">
        <f t="shared" si="3"/>
        <v>0</v>
      </c>
      <c r="J17" s="65">
        <f t="shared" si="4"/>
        <v>0</v>
      </c>
      <c r="K17" s="65">
        <f t="shared" si="5"/>
        <v>0</v>
      </c>
      <c r="L17" s="65">
        <f t="shared" si="6"/>
        <v>0</v>
      </c>
      <c r="M17" s="65">
        <f t="shared" si="7"/>
        <v>0</v>
      </c>
      <c r="N17" s="65">
        <f t="shared" si="8"/>
        <v>0</v>
      </c>
      <c r="O17" s="65">
        <f t="shared" si="9"/>
        <v>0</v>
      </c>
      <c r="P17" s="65">
        <f t="shared" si="10"/>
        <v>0</v>
      </c>
      <c r="Q17" s="65">
        <f t="shared" si="11"/>
        <v>0</v>
      </c>
    </row>
    <row r="18" spans="1:17" ht="12.75">
      <c r="A18" s="2" t="str">
        <f>'Suburb and Elector Data'!C14</f>
        <v>M</v>
      </c>
      <c r="B18" s="17" t="s">
        <v>41</v>
      </c>
      <c r="C18" s="65">
        <f>'Suburb and Elector Data'!D14</f>
        <v>1930</v>
      </c>
      <c r="D18" s="65">
        <f>'Suburb and Elector Data'!E14</f>
        <v>696</v>
      </c>
      <c r="E18" s="65">
        <f>'Suburb and Elector Data'!F14</f>
        <v>2626</v>
      </c>
      <c r="G18" s="65">
        <f t="shared" si="1"/>
        <v>0</v>
      </c>
      <c r="H18" s="65">
        <f t="shared" si="2"/>
        <v>0</v>
      </c>
      <c r="I18" s="65">
        <f t="shared" si="3"/>
        <v>2626</v>
      </c>
      <c r="J18" s="65">
        <f t="shared" si="4"/>
        <v>0</v>
      </c>
      <c r="K18" s="65">
        <f t="shared" si="5"/>
        <v>0</v>
      </c>
      <c r="L18" s="65">
        <f t="shared" si="6"/>
        <v>0</v>
      </c>
      <c r="M18" s="65">
        <f t="shared" si="7"/>
        <v>0</v>
      </c>
      <c r="N18" s="65">
        <f t="shared" si="8"/>
        <v>0</v>
      </c>
      <c r="O18" s="65">
        <f t="shared" si="9"/>
        <v>0</v>
      </c>
      <c r="P18" s="65">
        <f t="shared" si="10"/>
        <v>0</v>
      </c>
      <c r="Q18" s="65">
        <f t="shared" si="11"/>
        <v>0</v>
      </c>
    </row>
    <row r="19" spans="1:17" ht="12.75">
      <c r="A19" s="2" t="str">
        <f>'Suburb and Elector Data'!C15</f>
        <v>G</v>
      </c>
      <c r="B19" s="17" t="s">
        <v>20</v>
      </c>
      <c r="C19" s="65">
        <f>'Suburb and Elector Data'!D15</f>
        <v>1675</v>
      </c>
      <c r="D19" s="65">
        <f>'Suburb and Elector Data'!E15</f>
        <v>136</v>
      </c>
      <c r="E19" s="65">
        <f>'Suburb and Elector Data'!F15</f>
        <v>1811</v>
      </c>
      <c r="G19" s="65">
        <f t="shared" si="1"/>
        <v>0</v>
      </c>
      <c r="H19" s="65">
        <f t="shared" si="2"/>
        <v>1811</v>
      </c>
      <c r="I19" s="65">
        <f t="shared" si="3"/>
        <v>0</v>
      </c>
      <c r="J19" s="65">
        <f t="shared" si="4"/>
        <v>0</v>
      </c>
      <c r="K19" s="65">
        <f t="shared" si="5"/>
        <v>0</v>
      </c>
      <c r="L19" s="65">
        <f t="shared" si="6"/>
        <v>0</v>
      </c>
      <c r="M19" s="65">
        <f t="shared" si="7"/>
        <v>0</v>
      </c>
      <c r="N19" s="65">
        <f t="shared" si="8"/>
        <v>0</v>
      </c>
      <c r="O19" s="65">
        <f t="shared" si="9"/>
        <v>0</v>
      </c>
      <c r="P19" s="65">
        <f t="shared" si="10"/>
        <v>0</v>
      </c>
      <c r="Q19" s="65">
        <f t="shared" si="11"/>
        <v>0</v>
      </c>
    </row>
    <row r="20" spans="1:17" ht="12.75">
      <c r="A20" s="2" t="str">
        <f>'Suburb and Elector Data'!C16</f>
        <v>B</v>
      </c>
      <c r="B20" s="17" t="s">
        <v>85</v>
      </c>
      <c r="C20" s="65">
        <f>'Suburb and Elector Data'!D16</f>
        <v>3905</v>
      </c>
      <c r="D20" s="65">
        <f>'Suburb and Elector Data'!E16</f>
        <v>18</v>
      </c>
      <c r="E20" s="65">
        <f>'Suburb and Elector Data'!F16</f>
        <v>3923</v>
      </c>
      <c r="G20" s="65">
        <f t="shared" si="1"/>
        <v>3923</v>
      </c>
      <c r="H20" s="65">
        <f t="shared" si="2"/>
        <v>0</v>
      </c>
      <c r="I20" s="65">
        <f t="shared" si="3"/>
        <v>0</v>
      </c>
      <c r="J20" s="65">
        <f t="shared" si="4"/>
        <v>0</v>
      </c>
      <c r="K20" s="65">
        <f t="shared" si="5"/>
        <v>0</v>
      </c>
      <c r="L20" s="65">
        <f t="shared" si="6"/>
        <v>0</v>
      </c>
      <c r="M20" s="65">
        <f t="shared" si="7"/>
        <v>0</v>
      </c>
      <c r="N20" s="65">
        <f t="shared" si="8"/>
        <v>0</v>
      </c>
      <c r="O20" s="65">
        <f t="shared" si="9"/>
        <v>0</v>
      </c>
      <c r="P20" s="65">
        <f t="shared" si="10"/>
        <v>0</v>
      </c>
      <c r="Q20" s="65">
        <f t="shared" si="11"/>
        <v>0</v>
      </c>
    </row>
    <row r="21" spans="1:17" ht="12.75">
      <c r="A21" s="2" t="str">
        <f>'Suburb and Elector Data'!C17</f>
        <v>M</v>
      </c>
      <c r="B21" s="17" t="s">
        <v>73</v>
      </c>
      <c r="C21" s="65">
        <f>'Suburb and Elector Data'!D17</f>
        <v>3573</v>
      </c>
      <c r="D21" s="65">
        <f>'Suburb and Elector Data'!E17</f>
        <v>28</v>
      </c>
      <c r="E21" s="65">
        <f>'Suburb and Elector Data'!F17</f>
        <v>3601</v>
      </c>
      <c r="G21" s="65">
        <f t="shared" si="1"/>
        <v>0</v>
      </c>
      <c r="H21" s="65">
        <f t="shared" si="2"/>
        <v>0</v>
      </c>
      <c r="I21" s="65">
        <f t="shared" si="3"/>
        <v>3601</v>
      </c>
      <c r="J21" s="65">
        <f t="shared" si="4"/>
        <v>0</v>
      </c>
      <c r="K21" s="65">
        <f t="shared" si="5"/>
        <v>0</v>
      </c>
      <c r="L21" s="65">
        <f t="shared" si="6"/>
        <v>0</v>
      </c>
      <c r="M21" s="65">
        <f t="shared" si="7"/>
        <v>0</v>
      </c>
      <c r="N21" s="65">
        <f t="shared" si="8"/>
        <v>0</v>
      </c>
      <c r="O21" s="65">
        <f t="shared" si="9"/>
        <v>0</v>
      </c>
      <c r="P21" s="65">
        <f t="shared" si="10"/>
        <v>0</v>
      </c>
      <c r="Q21" s="65">
        <f t="shared" si="11"/>
        <v>0</v>
      </c>
    </row>
    <row r="22" spans="1:17" ht="12.75">
      <c r="A22" s="2" t="str">
        <f>'Suburb and Elector Data'!C18</f>
        <v>M</v>
      </c>
      <c r="B22" s="17" t="s">
        <v>147</v>
      </c>
      <c r="C22" s="65">
        <f>'Suburb and Elector Data'!D18</f>
        <v>207</v>
      </c>
      <c r="D22" s="65">
        <f>'Suburb and Elector Data'!E18</f>
        <v>502</v>
      </c>
      <c r="E22" s="65">
        <f>'Suburb and Elector Data'!F18</f>
        <v>709</v>
      </c>
      <c r="G22" s="65">
        <f t="shared" si="1"/>
        <v>0</v>
      </c>
      <c r="H22" s="65">
        <f t="shared" si="2"/>
        <v>0</v>
      </c>
      <c r="I22" s="65">
        <f t="shared" si="3"/>
        <v>709</v>
      </c>
      <c r="J22" s="65">
        <f t="shared" si="4"/>
        <v>0</v>
      </c>
      <c r="K22" s="65">
        <f t="shared" si="5"/>
        <v>0</v>
      </c>
      <c r="L22" s="65">
        <f t="shared" si="6"/>
        <v>0</v>
      </c>
      <c r="M22" s="65">
        <f t="shared" si="7"/>
        <v>0</v>
      </c>
      <c r="N22" s="65">
        <f t="shared" si="8"/>
        <v>0</v>
      </c>
      <c r="O22" s="65">
        <f t="shared" si="9"/>
        <v>0</v>
      </c>
      <c r="P22" s="65">
        <f t="shared" si="10"/>
        <v>0</v>
      </c>
      <c r="Q22" s="65">
        <f t="shared" si="11"/>
        <v>0</v>
      </c>
    </row>
    <row r="23" spans="1:17" ht="12.75">
      <c r="A23" s="2" t="str">
        <f>'Suburb and Elector Data'!C19</f>
        <v>M</v>
      </c>
      <c r="B23" s="17" t="s">
        <v>48</v>
      </c>
      <c r="C23" s="65">
        <f>'Suburb and Elector Data'!D19</f>
        <v>2223</v>
      </c>
      <c r="D23" s="65">
        <f>'Suburb and Elector Data'!E19</f>
        <v>-24</v>
      </c>
      <c r="E23" s="65">
        <f>'Suburb and Elector Data'!F19</f>
        <v>2199</v>
      </c>
      <c r="G23" s="65">
        <f t="shared" si="1"/>
        <v>0</v>
      </c>
      <c r="H23" s="65">
        <f t="shared" si="2"/>
        <v>0</v>
      </c>
      <c r="I23" s="65">
        <f t="shared" si="3"/>
        <v>2199</v>
      </c>
      <c r="J23" s="65">
        <f t="shared" si="4"/>
        <v>0</v>
      </c>
      <c r="K23" s="65">
        <f t="shared" si="5"/>
        <v>0</v>
      </c>
      <c r="L23" s="65">
        <f t="shared" si="6"/>
        <v>0</v>
      </c>
      <c r="M23" s="65">
        <f t="shared" si="7"/>
        <v>0</v>
      </c>
      <c r="N23" s="65">
        <f t="shared" si="8"/>
        <v>0</v>
      </c>
      <c r="O23" s="65">
        <f t="shared" si="9"/>
        <v>0</v>
      </c>
      <c r="P23" s="65">
        <f t="shared" si="10"/>
        <v>0</v>
      </c>
      <c r="Q23" s="65">
        <f t="shared" si="11"/>
        <v>0</v>
      </c>
    </row>
    <row r="24" spans="1:17" ht="12.75">
      <c r="A24" s="2" t="str">
        <f>'Suburb and Elector Data'!C20</f>
        <v>G</v>
      </c>
      <c r="B24" s="17" t="s">
        <v>9</v>
      </c>
      <c r="C24" s="65">
        <f>'Suburb and Elector Data'!D20</f>
        <v>2097</v>
      </c>
      <c r="D24" s="65">
        <f>'Suburb and Elector Data'!E20</f>
        <v>-8</v>
      </c>
      <c r="E24" s="65">
        <f>'Suburb and Elector Data'!F20</f>
        <v>2089</v>
      </c>
      <c r="G24" s="65">
        <f t="shared" si="1"/>
        <v>0</v>
      </c>
      <c r="H24" s="65">
        <f t="shared" si="2"/>
        <v>2089</v>
      </c>
      <c r="I24" s="65">
        <f t="shared" si="3"/>
        <v>0</v>
      </c>
      <c r="J24" s="65">
        <f t="shared" si="4"/>
        <v>0</v>
      </c>
      <c r="K24" s="65">
        <f t="shared" si="5"/>
        <v>0</v>
      </c>
      <c r="L24" s="65">
        <f t="shared" si="6"/>
        <v>0</v>
      </c>
      <c r="M24" s="65">
        <f t="shared" si="7"/>
        <v>0</v>
      </c>
      <c r="N24" s="65">
        <f t="shared" si="8"/>
        <v>0</v>
      </c>
      <c r="O24" s="65">
        <f t="shared" si="9"/>
        <v>0</v>
      </c>
      <c r="P24" s="65">
        <f t="shared" si="10"/>
        <v>0</v>
      </c>
      <c r="Q24" s="65">
        <f t="shared" si="11"/>
        <v>0</v>
      </c>
    </row>
    <row r="25" spans="1:17" ht="12.75">
      <c r="A25" s="2">
        <f>'Suburb and Elector Data'!C21</f>
        <v>0</v>
      </c>
      <c r="B25" s="19" t="s">
        <v>102</v>
      </c>
      <c r="C25" s="65">
        <f>'Suburb and Elector Data'!D21</f>
        <v>0</v>
      </c>
      <c r="D25" s="65">
        <f>'Suburb and Elector Data'!E21</f>
        <v>0</v>
      </c>
      <c r="E25" s="65">
        <f>'Suburb and Elector Data'!F21</f>
        <v>0</v>
      </c>
      <c r="G25" s="65">
        <f t="shared" si="1"/>
        <v>0</v>
      </c>
      <c r="H25" s="65">
        <f t="shared" si="2"/>
        <v>0</v>
      </c>
      <c r="I25" s="65">
        <f t="shared" si="3"/>
        <v>0</v>
      </c>
      <c r="J25" s="65">
        <f t="shared" si="4"/>
        <v>0</v>
      </c>
      <c r="K25" s="65">
        <f t="shared" si="5"/>
        <v>0</v>
      </c>
      <c r="L25" s="65">
        <f t="shared" si="6"/>
        <v>0</v>
      </c>
      <c r="M25" s="65">
        <f t="shared" si="7"/>
        <v>0</v>
      </c>
      <c r="N25" s="65">
        <f t="shared" si="8"/>
        <v>0</v>
      </c>
      <c r="O25" s="65">
        <f t="shared" si="9"/>
        <v>0</v>
      </c>
      <c r="P25" s="65">
        <f t="shared" si="10"/>
        <v>0</v>
      </c>
      <c r="Q25" s="65">
        <f t="shared" si="11"/>
        <v>0</v>
      </c>
    </row>
    <row r="26" spans="1:17" ht="12.75">
      <c r="A26" s="2" t="str">
        <f>'Suburb and Elector Data'!C22</f>
        <v>B</v>
      </c>
      <c r="B26" s="17" t="s">
        <v>63</v>
      </c>
      <c r="C26" s="65">
        <f>'Suburb and Elector Data'!D22</f>
        <v>1674</v>
      </c>
      <c r="D26" s="65">
        <f>'Suburb and Elector Data'!E22</f>
        <v>-4</v>
      </c>
      <c r="E26" s="65">
        <f>'Suburb and Elector Data'!F22</f>
        <v>1670</v>
      </c>
      <c r="G26" s="65">
        <f t="shared" si="1"/>
        <v>1670</v>
      </c>
      <c r="H26" s="65">
        <f t="shared" si="2"/>
        <v>0</v>
      </c>
      <c r="I26" s="65">
        <f t="shared" si="3"/>
        <v>0</v>
      </c>
      <c r="J26" s="65">
        <f t="shared" si="4"/>
        <v>0</v>
      </c>
      <c r="K26" s="65">
        <f t="shared" si="5"/>
        <v>0</v>
      </c>
      <c r="L26" s="65">
        <f t="shared" si="6"/>
        <v>0</v>
      </c>
      <c r="M26" s="65">
        <f t="shared" si="7"/>
        <v>0</v>
      </c>
      <c r="N26" s="65">
        <f t="shared" si="8"/>
        <v>0</v>
      </c>
      <c r="O26" s="65">
        <f t="shared" si="9"/>
        <v>0</v>
      </c>
      <c r="P26" s="65">
        <f t="shared" si="10"/>
        <v>0</v>
      </c>
      <c r="Q26" s="65">
        <f t="shared" si="11"/>
        <v>0</v>
      </c>
    </row>
    <row r="27" spans="1:17" ht="12.75">
      <c r="A27" s="2" t="str">
        <f>'Suburb and Elector Data'!C23</f>
        <v>B</v>
      </c>
      <c r="B27" s="17" t="s">
        <v>83</v>
      </c>
      <c r="C27" s="65">
        <f>'Suburb and Elector Data'!D23</f>
        <v>3607</v>
      </c>
      <c r="D27" s="65">
        <f>'Suburb and Elector Data'!E23</f>
        <v>-24</v>
      </c>
      <c r="E27" s="65">
        <f>'Suburb and Elector Data'!F23</f>
        <v>3583</v>
      </c>
      <c r="G27" s="65">
        <f t="shared" si="1"/>
        <v>3583</v>
      </c>
      <c r="H27" s="65">
        <f t="shared" si="2"/>
        <v>0</v>
      </c>
      <c r="I27" s="65">
        <f t="shared" si="3"/>
        <v>0</v>
      </c>
      <c r="J27" s="65">
        <f t="shared" si="4"/>
        <v>0</v>
      </c>
      <c r="K27" s="65">
        <f t="shared" si="5"/>
        <v>0</v>
      </c>
      <c r="L27" s="65">
        <f t="shared" si="6"/>
        <v>0</v>
      </c>
      <c r="M27" s="65">
        <f t="shared" si="7"/>
        <v>0</v>
      </c>
      <c r="N27" s="65">
        <f t="shared" si="8"/>
        <v>0</v>
      </c>
      <c r="O27" s="65">
        <f t="shared" si="9"/>
        <v>0</v>
      </c>
      <c r="P27" s="65">
        <f t="shared" si="10"/>
        <v>0</v>
      </c>
      <c r="Q27" s="65">
        <f t="shared" si="11"/>
        <v>0</v>
      </c>
    </row>
    <row r="28" spans="1:17" ht="12.75">
      <c r="A28" s="2" t="str">
        <f>'Suburb and Elector Data'!C24</f>
        <v>B</v>
      </c>
      <c r="B28" s="17" t="s">
        <v>91</v>
      </c>
      <c r="C28" s="65">
        <f>'Suburb and Elector Data'!D24</f>
        <v>2884</v>
      </c>
      <c r="D28" s="65">
        <f>'Suburb and Elector Data'!E24</f>
        <v>193</v>
      </c>
      <c r="E28" s="65">
        <f>'Suburb and Elector Data'!F24</f>
        <v>3077</v>
      </c>
      <c r="G28" s="65">
        <f t="shared" si="1"/>
        <v>3077</v>
      </c>
      <c r="H28" s="65">
        <f t="shared" si="2"/>
        <v>0</v>
      </c>
      <c r="I28" s="65">
        <f t="shared" si="3"/>
        <v>0</v>
      </c>
      <c r="J28" s="65">
        <f t="shared" si="4"/>
        <v>0</v>
      </c>
      <c r="K28" s="65">
        <f t="shared" si="5"/>
        <v>0</v>
      </c>
      <c r="L28" s="65">
        <f t="shared" si="6"/>
        <v>0</v>
      </c>
      <c r="M28" s="65">
        <f t="shared" si="7"/>
        <v>0</v>
      </c>
      <c r="N28" s="65">
        <f t="shared" si="8"/>
        <v>0</v>
      </c>
      <c r="O28" s="65">
        <f t="shared" si="9"/>
        <v>0</v>
      </c>
      <c r="P28" s="65">
        <f t="shared" si="10"/>
        <v>0</v>
      </c>
      <c r="Q28" s="65">
        <f t="shared" si="11"/>
        <v>0</v>
      </c>
    </row>
    <row r="29" spans="1:17" ht="12.75">
      <c r="A29" s="2" t="str">
        <f>'Suburb and Elector Data'!C25</f>
        <v>G</v>
      </c>
      <c r="B29" s="17" t="s">
        <v>30</v>
      </c>
      <c r="C29" s="65">
        <f>'Suburb and Elector Data'!D25</f>
        <v>2158</v>
      </c>
      <c r="D29" s="65">
        <f>'Suburb and Elector Data'!E25</f>
        <v>-34</v>
      </c>
      <c r="E29" s="65">
        <f>'Suburb and Elector Data'!F25</f>
        <v>2124</v>
      </c>
      <c r="G29" s="65">
        <f t="shared" si="1"/>
        <v>0</v>
      </c>
      <c r="H29" s="65">
        <f t="shared" si="2"/>
        <v>2124</v>
      </c>
      <c r="I29" s="65">
        <f t="shared" si="3"/>
        <v>0</v>
      </c>
      <c r="J29" s="65">
        <f t="shared" si="4"/>
        <v>0</v>
      </c>
      <c r="K29" s="65">
        <f t="shared" si="5"/>
        <v>0</v>
      </c>
      <c r="L29" s="65">
        <f t="shared" si="6"/>
        <v>0</v>
      </c>
      <c r="M29" s="65">
        <f t="shared" si="7"/>
        <v>0</v>
      </c>
      <c r="N29" s="65">
        <f t="shared" si="8"/>
        <v>0</v>
      </c>
      <c r="O29" s="65">
        <f t="shared" si="9"/>
        <v>0</v>
      </c>
      <c r="P29" s="65">
        <f t="shared" si="10"/>
        <v>0</v>
      </c>
      <c r="Q29" s="65">
        <f t="shared" si="11"/>
        <v>0</v>
      </c>
    </row>
    <row r="30" spans="1:17" ht="12.75">
      <c r="A30" s="2" t="str">
        <f>'Suburb and Elector Data'!C26</f>
        <v>B</v>
      </c>
      <c r="B30" s="17" t="s">
        <v>142</v>
      </c>
      <c r="C30" s="65">
        <f>'Suburb and Elector Data'!D26</f>
        <v>0</v>
      </c>
      <c r="D30" s="65">
        <f>'Suburb and Elector Data'!E26</f>
        <v>0</v>
      </c>
      <c r="E30" s="65">
        <f>'Suburb and Elector Data'!F26</f>
        <v>0</v>
      </c>
      <c r="G30" s="65">
        <f t="shared" si="1"/>
        <v>0</v>
      </c>
      <c r="H30" s="65">
        <f t="shared" si="2"/>
        <v>0</v>
      </c>
      <c r="I30" s="65">
        <f t="shared" si="3"/>
        <v>0</v>
      </c>
      <c r="J30" s="65">
        <f t="shared" si="4"/>
        <v>0</v>
      </c>
      <c r="K30" s="65">
        <f t="shared" si="5"/>
        <v>0</v>
      </c>
      <c r="L30" s="65">
        <f t="shared" si="6"/>
        <v>0</v>
      </c>
      <c r="M30" s="65">
        <f t="shared" si="7"/>
        <v>0</v>
      </c>
      <c r="N30" s="65">
        <f t="shared" si="8"/>
        <v>0</v>
      </c>
      <c r="O30" s="65">
        <f t="shared" si="9"/>
        <v>0</v>
      </c>
      <c r="P30" s="65">
        <f t="shared" si="10"/>
        <v>0</v>
      </c>
      <c r="Q30" s="65">
        <f t="shared" si="11"/>
        <v>0</v>
      </c>
    </row>
    <row r="31" spans="1:17" ht="12.75">
      <c r="A31" s="2" t="str">
        <f>'Suburb and Elector Data'!C27</f>
        <v>B</v>
      </c>
      <c r="B31" s="17" t="s">
        <v>120</v>
      </c>
      <c r="C31" s="65">
        <f>'Suburb and Elector Data'!D27</f>
        <v>0</v>
      </c>
      <c r="D31" s="65">
        <f>'Suburb and Elector Data'!E27</f>
        <v>0</v>
      </c>
      <c r="E31" s="65">
        <f>'Suburb and Elector Data'!F27</f>
        <v>0</v>
      </c>
      <c r="G31" s="65">
        <f t="shared" si="1"/>
        <v>0</v>
      </c>
      <c r="H31" s="65">
        <f t="shared" si="2"/>
        <v>0</v>
      </c>
      <c r="I31" s="65">
        <f t="shared" si="3"/>
        <v>0</v>
      </c>
      <c r="J31" s="65">
        <f t="shared" si="4"/>
        <v>0</v>
      </c>
      <c r="K31" s="65">
        <f t="shared" si="5"/>
        <v>0</v>
      </c>
      <c r="L31" s="65">
        <f t="shared" si="6"/>
        <v>0</v>
      </c>
      <c r="M31" s="65">
        <f t="shared" si="7"/>
        <v>0</v>
      </c>
      <c r="N31" s="65">
        <f t="shared" si="8"/>
        <v>0</v>
      </c>
      <c r="O31" s="65">
        <f t="shared" si="9"/>
        <v>0</v>
      </c>
      <c r="P31" s="65">
        <f t="shared" si="10"/>
        <v>0</v>
      </c>
      <c r="Q31" s="65">
        <f t="shared" si="11"/>
        <v>0</v>
      </c>
    </row>
    <row r="32" spans="1:17" ht="12.75">
      <c r="A32" s="2" t="str">
        <f>'Suburb and Elector Data'!C28</f>
        <v>M</v>
      </c>
      <c r="B32" s="17" t="s">
        <v>97</v>
      </c>
      <c r="C32" s="65">
        <f>'Suburb and Elector Data'!D28</f>
        <v>0</v>
      </c>
      <c r="D32" s="65">
        <f>'Suburb and Elector Data'!E28</f>
        <v>0</v>
      </c>
      <c r="E32" s="65">
        <f>'Suburb and Elector Data'!F28</f>
        <v>0</v>
      </c>
      <c r="G32" s="65">
        <f t="shared" si="1"/>
        <v>0</v>
      </c>
      <c r="H32" s="65">
        <f t="shared" si="2"/>
        <v>0</v>
      </c>
      <c r="I32" s="65">
        <f t="shared" si="3"/>
        <v>0</v>
      </c>
      <c r="J32" s="65">
        <f t="shared" si="4"/>
        <v>0</v>
      </c>
      <c r="K32" s="65">
        <f t="shared" si="5"/>
        <v>0</v>
      </c>
      <c r="L32" s="65">
        <f t="shared" si="6"/>
        <v>0</v>
      </c>
      <c r="M32" s="65">
        <f t="shared" si="7"/>
        <v>0</v>
      </c>
      <c r="N32" s="65">
        <f t="shared" si="8"/>
        <v>0</v>
      </c>
      <c r="O32" s="65">
        <f t="shared" si="9"/>
        <v>0</v>
      </c>
      <c r="P32" s="65">
        <f t="shared" si="10"/>
        <v>0</v>
      </c>
      <c r="Q32" s="65">
        <f t="shared" si="11"/>
        <v>0</v>
      </c>
    </row>
    <row r="33" spans="1:17" ht="12.75">
      <c r="A33" s="2" t="str">
        <f>'Suburb and Elector Data'!C29</f>
        <v>M</v>
      </c>
      <c r="B33" s="17" t="s">
        <v>52</v>
      </c>
      <c r="C33" s="65">
        <f>'Suburb and Elector Data'!D29</f>
        <v>3845</v>
      </c>
      <c r="D33" s="65">
        <f>'Suburb and Elector Data'!E29</f>
        <v>-20</v>
      </c>
      <c r="E33" s="65">
        <f>'Suburb and Elector Data'!F29</f>
        <v>3825</v>
      </c>
      <c r="G33" s="65">
        <f t="shared" si="1"/>
        <v>0</v>
      </c>
      <c r="H33" s="65">
        <f t="shared" si="2"/>
        <v>0</v>
      </c>
      <c r="I33" s="65">
        <f t="shared" si="3"/>
        <v>3825</v>
      </c>
      <c r="J33" s="65">
        <f t="shared" si="4"/>
        <v>0</v>
      </c>
      <c r="K33" s="65">
        <f t="shared" si="5"/>
        <v>0</v>
      </c>
      <c r="L33" s="65">
        <f t="shared" si="6"/>
        <v>0</v>
      </c>
      <c r="M33" s="65">
        <f t="shared" si="7"/>
        <v>0</v>
      </c>
      <c r="N33" s="65">
        <f t="shared" si="8"/>
        <v>0</v>
      </c>
      <c r="O33" s="65">
        <f t="shared" si="9"/>
        <v>0</v>
      </c>
      <c r="P33" s="65">
        <f t="shared" si="10"/>
        <v>0</v>
      </c>
      <c r="Q33" s="65">
        <f t="shared" si="11"/>
        <v>0</v>
      </c>
    </row>
    <row r="34" spans="1:17" ht="12.75">
      <c r="A34" s="2" t="str">
        <f>'Suburb and Elector Data'!C30</f>
        <v>M</v>
      </c>
      <c r="B34" s="17" t="s">
        <v>53</v>
      </c>
      <c r="C34" s="65">
        <f>'Suburb and Elector Data'!D30</f>
        <v>1972</v>
      </c>
      <c r="D34" s="65">
        <f>'Suburb and Elector Data'!E30</f>
        <v>110</v>
      </c>
      <c r="E34" s="65">
        <f>'Suburb and Elector Data'!F30</f>
        <v>2082</v>
      </c>
      <c r="G34" s="65">
        <f t="shared" si="1"/>
        <v>0</v>
      </c>
      <c r="H34" s="65">
        <f t="shared" si="2"/>
        <v>0</v>
      </c>
      <c r="I34" s="65">
        <f t="shared" si="3"/>
        <v>2082</v>
      </c>
      <c r="J34" s="65">
        <f t="shared" si="4"/>
        <v>0</v>
      </c>
      <c r="K34" s="65">
        <f t="shared" si="5"/>
        <v>0</v>
      </c>
      <c r="L34" s="65">
        <f t="shared" si="6"/>
        <v>0</v>
      </c>
      <c r="M34" s="65">
        <f t="shared" si="7"/>
        <v>0</v>
      </c>
      <c r="N34" s="65">
        <f t="shared" si="8"/>
        <v>0</v>
      </c>
      <c r="O34" s="65">
        <f t="shared" si="9"/>
        <v>0</v>
      </c>
      <c r="P34" s="65">
        <f t="shared" si="10"/>
        <v>0</v>
      </c>
      <c r="Q34" s="65">
        <f t="shared" si="11"/>
        <v>0</v>
      </c>
    </row>
    <row r="35" spans="1:17" ht="12.75">
      <c r="A35" s="2" t="str">
        <f>'Suburb and Elector Data'!C31</f>
        <v>M</v>
      </c>
      <c r="B35" s="17" t="s">
        <v>35</v>
      </c>
      <c r="C35" s="65">
        <f>'Suburb and Elector Data'!D31</f>
        <v>1358</v>
      </c>
      <c r="D35" s="65">
        <f>'Suburb and Elector Data'!E31</f>
        <v>56</v>
      </c>
      <c r="E35" s="65">
        <f>'Suburb and Elector Data'!F31</f>
        <v>1414</v>
      </c>
      <c r="G35" s="65">
        <f t="shared" si="1"/>
        <v>0</v>
      </c>
      <c r="H35" s="65">
        <f t="shared" si="2"/>
        <v>0</v>
      </c>
      <c r="I35" s="65">
        <f t="shared" si="3"/>
        <v>1414</v>
      </c>
      <c r="J35" s="65">
        <f t="shared" si="4"/>
        <v>0</v>
      </c>
      <c r="K35" s="65">
        <f t="shared" si="5"/>
        <v>0</v>
      </c>
      <c r="L35" s="65">
        <f t="shared" si="6"/>
        <v>0</v>
      </c>
      <c r="M35" s="65">
        <f t="shared" si="7"/>
        <v>0</v>
      </c>
      <c r="N35" s="65">
        <f t="shared" si="8"/>
        <v>0</v>
      </c>
      <c r="O35" s="65">
        <f t="shared" si="9"/>
        <v>0</v>
      </c>
      <c r="P35" s="65">
        <f t="shared" si="10"/>
        <v>0</v>
      </c>
      <c r="Q35" s="65">
        <f t="shared" si="11"/>
        <v>0</v>
      </c>
    </row>
    <row r="36" spans="1:17" ht="12.75">
      <c r="A36" s="2" t="str">
        <f>'Suburb and Elector Data'!C32</f>
        <v>M</v>
      </c>
      <c r="B36" s="17" t="s">
        <v>34</v>
      </c>
      <c r="C36" s="65">
        <f>'Suburb and Elector Data'!D32</f>
        <v>2382</v>
      </c>
      <c r="D36" s="65">
        <f>'Suburb and Elector Data'!E32</f>
        <v>11</v>
      </c>
      <c r="E36" s="65">
        <f>'Suburb and Elector Data'!F32</f>
        <v>2393</v>
      </c>
      <c r="G36" s="65">
        <f t="shared" si="1"/>
        <v>0</v>
      </c>
      <c r="H36" s="65">
        <f t="shared" si="2"/>
        <v>0</v>
      </c>
      <c r="I36" s="65">
        <f t="shared" si="3"/>
        <v>2393</v>
      </c>
      <c r="J36" s="65">
        <f t="shared" si="4"/>
        <v>0</v>
      </c>
      <c r="K36" s="65">
        <f t="shared" si="5"/>
        <v>0</v>
      </c>
      <c r="L36" s="65">
        <f t="shared" si="6"/>
        <v>0</v>
      </c>
      <c r="M36" s="65">
        <f t="shared" si="7"/>
        <v>0</v>
      </c>
      <c r="N36" s="65">
        <f t="shared" si="8"/>
        <v>0</v>
      </c>
      <c r="O36" s="65">
        <f t="shared" si="9"/>
        <v>0</v>
      </c>
      <c r="P36" s="65">
        <f t="shared" si="10"/>
        <v>0</v>
      </c>
      <c r="Q36" s="65">
        <f t="shared" si="11"/>
        <v>0</v>
      </c>
    </row>
    <row r="37" spans="1:17" ht="12.75">
      <c r="A37" s="2" t="str">
        <f>'Suburb and Elector Data'!C33</f>
        <v>M</v>
      </c>
      <c r="B37" s="17" t="s">
        <v>46</v>
      </c>
      <c r="C37" s="65">
        <f>'Suburb and Elector Data'!D33</f>
        <v>2354</v>
      </c>
      <c r="D37" s="65">
        <f>'Suburb and Elector Data'!E33</f>
        <v>-62</v>
      </c>
      <c r="E37" s="65">
        <f>'Suburb and Elector Data'!F33</f>
        <v>2292</v>
      </c>
      <c r="G37" s="65">
        <f t="shared" si="1"/>
        <v>0</v>
      </c>
      <c r="H37" s="65">
        <f t="shared" si="2"/>
        <v>0</v>
      </c>
      <c r="I37" s="65">
        <f t="shared" si="3"/>
        <v>2292</v>
      </c>
      <c r="J37" s="65">
        <f t="shared" si="4"/>
        <v>0</v>
      </c>
      <c r="K37" s="65">
        <f t="shared" si="5"/>
        <v>0</v>
      </c>
      <c r="L37" s="65">
        <f t="shared" si="6"/>
        <v>0</v>
      </c>
      <c r="M37" s="65">
        <f t="shared" si="7"/>
        <v>0</v>
      </c>
      <c r="N37" s="65">
        <f t="shared" si="8"/>
        <v>0</v>
      </c>
      <c r="O37" s="65">
        <f t="shared" si="9"/>
        <v>0</v>
      </c>
      <c r="P37" s="65">
        <f t="shared" si="10"/>
        <v>0</v>
      </c>
      <c r="Q37" s="65">
        <f t="shared" si="11"/>
        <v>0</v>
      </c>
    </row>
    <row r="38" spans="1:17" ht="12.75">
      <c r="A38" s="2" t="str">
        <f>'Suburb and Elector Data'!C34</f>
        <v>G</v>
      </c>
      <c r="B38" s="17" t="s">
        <v>7</v>
      </c>
      <c r="C38" s="65">
        <f>'Suburb and Elector Data'!D34</f>
        <v>2193</v>
      </c>
      <c r="D38" s="65">
        <f>'Suburb and Elector Data'!E34</f>
        <v>353</v>
      </c>
      <c r="E38" s="65">
        <f>'Suburb and Elector Data'!F34</f>
        <v>2546</v>
      </c>
      <c r="G38" s="65">
        <f t="shared" si="1"/>
        <v>0</v>
      </c>
      <c r="H38" s="65">
        <f t="shared" si="2"/>
        <v>2546</v>
      </c>
      <c r="I38" s="65">
        <f t="shared" si="3"/>
        <v>0</v>
      </c>
      <c r="J38" s="65">
        <f t="shared" si="4"/>
        <v>0</v>
      </c>
      <c r="K38" s="65">
        <f t="shared" si="5"/>
        <v>0</v>
      </c>
      <c r="L38" s="65">
        <f t="shared" si="6"/>
        <v>0</v>
      </c>
      <c r="M38" s="65">
        <f t="shared" si="7"/>
        <v>0</v>
      </c>
      <c r="N38" s="65">
        <f t="shared" si="8"/>
        <v>0</v>
      </c>
      <c r="O38" s="65">
        <f t="shared" si="9"/>
        <v>0</v>
      </c>
      <c r="P38" s="65">
        <f t="shared" si="10"/>
        <v>0</v>
      </c>
      <c r="Q38" s="65">
        <f t="shared" si="11"/>
        <v>0</v>
      </c>
    </row>
    <row r="39" spans="1:17" ht="12.75">
      <c r="A39" s="2">
        <f>'Suburb and Elector Data'!C35</f>
        <v>0</v>
      </c>
      <c r="B39" s="17" t="s">
        <v>98</v>
      </c>
      <c r="C39" s="65">
        <f>'Suburb and Elector Data'!D35</f>
        <v>0</v>
      </c>
      <c r="D39" s="65">
        <f>'Suburb and Elector Data'!E35</f>
        <v>0</v>
      </c>
      <c r="E39" s="65">
        <f>'Suburb and Elector Data'!F35</f>
        <v>0</v>
      </c>
      <c r="G39" s="65">
        <f t="shared" si="1"/>
        <v>0</v>
      </c>
      <c r="H39" s="65">
        <f t="shared" si="2"/>
        <v>0</v>
      </c>
      <c r="I39" s="65">
        <f t="shared" si="3"/>
        <v>0</v>
      </c>
      <c r="J39" s="65">
        <f t="shared" si="4"/>
        <v>0</v>
      </c>
      <c r="K39" s="65">
        <f t="shared" si="5"/>
        <v>0</v>
      </c>
      <c r="L39" s="65">
        <f t="shared" si="6"/>
        <v>0</v>
      </c>
      <c r="M39" s="65">
        <f t="shared" si="7"/>
        <v>0</v>
      </c>
      <c r="N39" s="65">
        <f t="shared" si="8"/>
        <v>0</v>
      </c>
      <c r="O39" s="65">
        <f t="shared" si="9"/>
        <v>0</v>
      </c>
      <c r="P39" s="65">
        <f t="shared" si="10"/>
        <v>0</v>
      </c>
      <c r="Q39" s="65">
        <f t="shared" si="11"/>
        <v>0</v>
      </c>
    </row>
    <row r="40" spans="1:17" ht="12.75">
      <c r="A40" s="2" t="str">
        <f>'Suburb and Elector Data'!C36</f>
        <v>G</v>
      </c>
      <c r="B40" s="17" t="s">
        <v>21</v>
      </c>
      <c r="C40" s="65">
        <f>'Suburb and Elector Data'!D36</f>
        <v>4100</v>
      </c>
      <c r="D40" s="65">
        <f>'Suburb and Elector Data'!E36</f>
        <v>11</v>
      </c>
      <c r="E40" s="65">
        <f>'Suburb and Elector Data'!F36</f>
        <v>4111</v>
      </c>
      <c r="G40" s="65">
        <f t="shared" si="1"/>
        <v>0</v>
      </c>
      <c r="H40" s="65">
        <f t="shared" si="2"/>
        <v>4111</v>
      </c>
      <c r="I40" s="65">
        <f t="shared" si="3"/>
        <v>0</v>
      </c>
      <c r="J40" s="65">
        <f t="shared" si="4"/>
        <v>0</v>
      </c>
      <c r="K40" s="65">
        <f t="shared" si="5"/>
        <v>0</v>
      </c>
      <c r="L40" s="65">
        <f t="shared" si="6"/>
        <v>0</v>
      </c>
      <c r="M40" s="65">
        <f t="shared" si="7"/>
        <v>0</v>
      </c>
      <c r="N40" s="65">
        <f t="shared" si="8"/>
        <v>0</v>
      </c>
      <c r="O40" s="65">
        <f t="shared" si="9"/>
        <v>0</v>
      </c>
      <c r="P40" s="65">
        <f t="shared" si="10"/>
        <v>0</v>
      </c>
      <c r="Q40" s="65">
        <f t="shared" si="11"/>
        <v>0</v>
      </c>
    </row>
    <row r="41" spans="1:17" ht="12.75">
      <c r="A41" s="2" t="str">
        <f>'Suburb and Elector Data'!C37</f>
        <v>B</v>
      </c>
      <c r="B41" s="17" t="s">
        <v>79</v>
      </c>
      <c r="C41" s="65">
        <f>'Suburb and Elector Data'!D37</f>
        <v>2390</v>
      </c>
      <c r="D41" s="65">
        <f>'Suburb and Elector Data'!E37</f>
        <v>-11</v>
      </c>
      <c r="E41" s="65">
        <f>'Suburb and Elector Data'!F37</f>
        <v>2379</v>
      </c>
      <c r="G41" s="65">
        <f t="shared" si="1"/>
        <v>2379</v>
      </c>
      <c r="H41" s="65">
        <f t="shared" si="2"/>
        <v>0</v>
      </c>
      <c r="I41" s="65">
        <f t="shared" si="3"/>
        <v>0</v>
      </c>
      <c r="J41" s="65">
        <f t="shared" si="4"/>
        <v>0</v>
      </c>
      <c r="K41" s="65">
        <f t="shared" si="5"/>
        <v>0</v>
      </c>
      <c r="L41" s="65">
        <f t="shared" si="6"/>
        <v>0</v>
      </c>
      <c r="M41" s="65">
        <f t="shared" si="7"/>
        <v>0</v>
      </c>
      <c r="N41" s="65">
        <f t="shared" si="8"/>
        <v>0</v>
      </c>
      <c r="O41" s="65">
        <f t="shared" si="9"/>
        <v>0</v>
      </c>
      <c r="P41" s="65">
        <f t="shared" si="10"/>
        <v>0</v>
      </c>
      <c r="Q41" s="65">
        <f t="shared" si="11"/>
        <v>0</v>
      </c>
    </row>
    <row r="42" spans="1:17" ht="12.75">
      <c r="A42" s="2" t="str">
        <f>'Suburb and Elector Data'!C38</f>
        <v>M</v>
      </c>
      <c r="B42" s="17" t="s">
        <v>99</v>
      </c>
      <c r="C42" s="65">
        <f>'Suburb and Elector Data'!D38</f>
        <v>0</v>
      </c>
      <c r="D42" s="65">
        <f>'Suburb and Elector Data'!E38</f>
        <v>0</v>
      </c>
      <c r="E42" s="65">
        <f>'Suburb and Elector Data'!F38</f>
        <v>0</v>
      </c>
      <c r="G42" s="65">
        <f t="shared" si="1"/>
        <v>0</v>
      </c>
      <c r="H42" s="65">
        <f t="shared" si="2"/>
        <v>0</v>
      </c>
      <c r="I42" s="65">
        <f t="shared" si="3"/>
        <v>0</v>
      </c>
      <c r="J42" s="65">
        <f t="shared" si="4"/>
        <v>0</v>
      </c>
      <c r="K42" s="65">
        <f t="shared" si="5"/>
        <v>0</v>
      </c>
      <c r="L42" s="65">
        <f t="shared" si="6"/>
        <v>0</v>
      </c>
      <c r="M42" s="65">
        <f t="shared" si="7"/>
        <v>0</v>
      </c>
      <c r="N42" s="65">
        <f t="shared" si="8"/>
        <v>0</v>
      </c>
      <c r="O42" s="65">
        <f t="shared" si="9"/>
        <v>0</v>
      </c>
      <c r="P42" s="65">
        <f t="shared" si="10"/>
        <v>0</v>
      </c>
      <c r="Q42" s="65">
        <f t="shared" si="11"/>
        <v>0</v>
      </c>
    </row>
    <row r="43" spans="1:17" ht="12.75">
      <c r="A43" s="2" t="str">
        <f>'Suburb and Elector Data'!C39</f>
        <v>M</v>
      </c>
      <c r="B43" s="17" t="s">
        <v>66</v>
      </c>
      <c r="C43" s="65">
        <f>'Suburb and Elector Data'!D39</f>
        <v>2556</v>
      </c>
      <c r="D43" s="65">
        <f>'Suburb and Elector Data'!E39</f>
        <v>24</v>
      </c>
      <c r="E43" s="65">
        <f>'Suburb and Elector Data'!F39</f>
        <v>2580</v>
      </c>
      <c r="G43" s="65">
        <f t="shared" si="1"/>
        <v>0</v>
      </c>
      <c r="H43" s="65">
        <f t="shared" si="2"/>
        <v>0</v>
      </c>
      <c r="I43" s="65">
        <f t="shared" si="3"/>
        <v>2580</v>
      </c>
      <c r="J43" s="65">
        <f t="shared" si="4"/>
        <v>0</v>
      </c>
      <c r="K43" s="65">
        <f t="shared" si="5"/>
        <v>0</v>
      </c>
      <c r="L43" s="65">
        <f t="shared" si="6"/>
        <v>0</v>
      </c>
      <c r="M43" s="65">
        <f t="shared" si="7"/>
        <v>0</v>
      </c>
      <c r="N43" s="65">
        <f t="shared" si="8"/>
        <v>0</v>
      </c>
      <c r="O43" s="65">
        <f t="shared" si="9"/>
        <v>0</v>
      </c>
      <c r="P43" s="65">
        <f t="shared" si="10"/>
        <v>0</v>
      </c>
      <c r="Q43" s="65">
        <f t="shared" si="11"/>
        <v>0</v>
      </c>
    </row>
    <row r="44" spans="1:17" ht="12.75">
      <c r="A44" s="2" t="str">
        <f>'Suburb and Elector Data'!C40</f>
        <v>M</v>
      </c>
      <c r="B44" s="17" t="s">
        <v>62</v>
      </c>
      <c r="C44" s="65">
        <f>'Suburb and Elector Data'!D40</f>
        <v>2337</v>
      </c>
      <c r="D44" s="65">
        <f>'Suburb and Elector Data'!E40</f>
        <v>-10</v>
      </c>
      <c r="E44" s="65">
        <f>'Suburb and Elector Data'!F40</f>
        <v>2327</v>
      </c>
      <c r="G44" s="65">
        <f t="shared" si="1"/>
        <v>0</v>
      </c>
      <c r="H44" s="65">
        <f t="shared" si="2"/>
        <v>0</v>
      </c>
      <c r="I44" s="65">
        <f t="shared" si="3"/>
        <v>2327</v>
      </c>
      <c r="J44" s="65">
        <f t="shared" si="4"/>
        <v>0</v>
      </c>
      <c r="K44" s="65">
        <f t="shared" si="5"/>
        <v>0</v>
      </c>
      <c r="L44" s="65">
        <f t="shared" si="6"/>
        <v>0</v>
      </c>
      <c r="M44" s="65">
        <f t="shared" si="7"/>
        <v>0</v>
      </c>
      <c r="N44" s="65">
        <f t="shared" si="8"/>
        <v>0</v>
      </c>
      <c r="O44" s="65">
        <f t="shared" si="9"/>
        <v>0</v>
      </c>
      <c r="P44" s="65">
        <f t="shared" si="10"/>
        <v>0</v>
      </c>
      <c r="Q44" s="65">
        <f t="shared" si="11"/>
        <v>0</v>
      </c>
    </row>
    <row r="45" spans="1:17" ht="12.75">
      <c r="A45" s="2" t="str">
        <f>'Suburb and Elector Data'!C41</f>
        <v>G</v>
      </c>
      <c r="B45" s="17" t="s">
        <v>24</v>
      </c>
      <c r="C45" s="65">
        <f>'Suburb and Elector Data'!D41</f>
        <v>3604</v>
      </c>
      <c r="D45" s="65">
        <f>'Suburb and Elector Data'!E41</f>
        <v>7</v>
      </c>
      <c r="E45" s="65">
        <f>'Suburb and Elector Data'!F41</f>
        <v>3611</v>
      </c>
      <c r="G45" s="65">
        <f t="shared" si="1"/>
        <v>0</v>
      </c>
      <c r="H45" s="65">
        <f t="shared" si="2"/>
        <v>3611</v>
      </c>
      <c r="I45" s="65">
        <f t="shared" si="3"/>
        <v>0</v>
      </c>
      <c r="J45" s="65">
        <f t="shared" si="4"/>
        <v>0</v>
      </c>
      <c r="K45" s="65">
        <f t="shared" si="5"/>
        <v>0</v>
      </c>
      <c r="L45" s="65">
        <f t="shared" si="6"/>
        <v>0</v>
      </c>
      <c r="M45" s="65">
        <f t="shared" si="7"/>
        <v>0</v>
      </c>
      <c r="N45" s="65">
        <f t="shared" si="8"/>
        <v>0</v>
      </c>
      <c r="O45" s="65">
        <f t="shared" si="9"/>
        <v>0</v>
      </c>
      <c r="P45" s="65">
        <f t="shared" si="10"/>
        <v>0</v>
      </c>
      <c r="Q45" s="65">
        <f t="shared" si="11"/>
        <v>0</v>
      </c>
    </row>
    <row r="46" spans="1:17" ht="12.75">
      <c r="A46" s="2" t="str">
        <f>'Suburb and Elector Data'!C42</f>
        <v>G</v>
      </c>
      <c r="B46" s="17" t="s">
        <v>11</v>
      </c>
      <c r="C46" s="65">
        <f>'Suburb and Elector Data'!D42</f>
        <v>2673</v>
      </c>
      <c r="D46" s="65">
        <f>'Suburb and Elector Data'!E42</f>
        <v>-22</v>
      </c>
      <c r="E46" s="65">
        <f>'Suburb and Elector Data'!F42</f>
        <v>2651</v>
      </c>
      <c r="G46" s="65">
        <f t="shared" si="1"/>
        <v>0</v>
      </c>
      <c r="H46" s="65">
        <f t="shared" si="2"/>
        <v>2651</v>
      </c>
      <c r="I46" s="65">
        <f t="shared" si="3"/>
        <v>0</v>
      </c>
      <c r="J46" s="65">
        <f t="shared" si="4"/>
        <v>0</v>
      </c>
      <c r="K46" s="65">
        <f t="shared" si="5"/>
        <v>0</v>
      </c>
      <c r="L46" s="65">
        <f t="shared" si="6"/>
        <v>0</v>
      </c>
      <c r="M46" s="65">
        <f t="shared" si="7"/>
        <v>0</v>
      </c>
      <c r="N46" s="65">
        <f t="shared" si="8"/>
        <v>0</v>
      </c>
      <c r="O46" s="65">
        <f t="shared" si="9"/>
        <v>0</v>
      </c>
      <c r="P46" s="65">
        <f t="shared" si="10"/>
        <v>0</v>
      </c>
      <c r="Q46" s="65">
        <f t="shared" si="11"/>
        <v>0</v>
      </c>
    </row>
    <row r="47" spans="1:17" ht="12.75">
      <c r="A47" s="2">
        <f>'Suburb and Elector Data'!C43</f>
        <v>0</v>
      </c>
      <c r="B47" s="18" t="s">
        <v>105</v>
      </c>
      <c r="C47" s="65">
        <f>'Suburb and Elector Data'!D43</f>
        <v>0</v>
      </c>
      <c r="D47" s="65">
        <f>'Suburb and Elector Data'!E43</f>
        <v>0</v>
      </c>
      <c r="E47" s="65">
        <f>'Suburb and Elector Data'!F43</f>
        <v>0</v>
      </c>
      <c r="G47" s="65">
        <f t="shared" si="1"/>
        <v>0</v>
      </c>
      <c r="H47" s="65">
        <f t="shared" si="2"/>
        <v>0</v>
      </c>
      <c r="I47" s="65">
        <f t="shared" si="3"/>
        <v>0</v>
      </c>
      <c r="J47" s="65">
        <f t="shared" si="4"/>
        <v>0</v>
      </c>
      <c r="K47" s="65">
        <f t="shared" si="5"/>
        <v>0</v>
      </c>
      <c r="L47" s="65">
        <f t="shared" si="6"/>
        <v>0</v>
      </c>
      <c r="M47" s="65">
        <f t="shared" si="7"/>
        <v>0</v>
      </c>
      <c r="N47" s="65">
        <f t="shared" si="8"/>
        <v>0</v>
      </c>
      <c r="O47" s="65">
        <f t="shared" si="9"/>
        <v>0</v>
      </c>
      <c r="P47" s="65">
        <f t="shared" si="10"/>
        <v>0</v>
      </c>
      <c r="Q47" s="65">
        <f t="shared" si="11"/>
        <v>0</v>
      </c>
    </row>
    <row r="48" spans="1:17" ht="12.75">
      <c r="A48" s="2" t="str">
        <f>'Suburb and Elector Data'!C44</f>
        <v>M</v>
      </c>
      <c r="B48" s="17" t="s">
        <v>68</v>
      </c>
      <c r="C48" s="65">
        <f>'Suburb and Elector Data'!D44</f>
        <v>860</v>
      </c>
      <c r="D48" s="65">
        <f>'Suburb and Elector Data'!E44</f>
        <v>46</v>
      </c>
      <c r="E48" s="65">
        <f>'Suburb and Elector Data'!F44</f>
        <v>906</v>
      </c>
      <c r="G48" s="65">
        <f t="shared" si="1"/>
        <v>0</v>
      </c>
      <c r="H48" s="65">
        <f t="shared" si="2"/>
        <v>0</v>
      </c>
      <c r="I48" s="65">
        <f t="shared" si="3"/>
        <v>906</v>
      </c>
      <c r="J48" s="65">
        <f t="shared" si="4"/>
        <v>0</v>
      </c>
      <c r="K48" s="65">
        <f t="shared" si="5"/>
        <v>0</v>
      </c>
      <c r="L48" s="65">
        <f t="shared" si="6"/>
        <v>0</v>
      </c>
      <c r="M48" s="65">
        <f t="shared" si="7"/>
        <v>0</v>
      </c>
      <c r="N48" s="65">
        <f t="shared" si="8"/>
        <v>0</v>
      </c>
      <c r="O48" s="65">
        <f t="shared" si="9"/>
        <v>0</v>
      </c>
      <c r="P48" s="65">
        <f t="shared" si="10"/>
        <v>0</v>
      </c>
      <c r="Q48" s="65">
        <f t="shared" si="11"/>
        <v>0</v>
      </c>
    </row>
    <row r="49" spans="1:17" ht="12.75">
      <c r="A49" s="2">
        <f>'Suburb and Elector Data'!C45</f>
        <v>0</v>
      </c>
      <c r="B49" s="18" t="s">
        <v>110</v>
      </c>
      <c r="C49" s="65">
        <f>'Suburb and Elector Data'!D45</f>
        <v>0</v>
      </c>
      <c r="D49" s="65">
        <f>'Suburb and Elector Data'!E45</f>
        <v>0</v>
      </c>
      <c r="E49" s="65">
        <f>'Suburb and Elector Data'!F45</f>
        <v>0</v>
      </c>
      <c r="G49" s="65">
        <f t="shared" si="1"/>
        <v>0</v>
      </c>
      <c r="H49" s="65">
        <f t="shared" si="2"/>
        <v>0</v>
      </c>
      <c r="I49" s="65">
        <f t="shared" si="3"/>
        <v>0</v>
      </c>
      <c r="J49" s="65">
        <f t="shared" si="4"/>
        <v>0</v>
      </c>
      <c r="K49" s="65">
        <f t="shared" si="5"/>
        <v>0</v>
      </c>
      <c r="L49" s="65">
        <f t="shared" si="6"/>
        <v>0</v>
      </c>
      <c r="M49" s="65">
        <f t="shared" si="7"/>
        <v>0</v>
      </c>
      <c r="N49" s="65">
        <f t="shared" si="8"/>
        <v>0</v>
      </c>
      <c r="O49" s="65">
        <f t="shared" si="9"/>
        <v>0</v>
      </c>
      <c r="P49" s="65">
        <f t="shared" si="10"/>
        <v>0</v>
      </c>
      <c r="Q49" s="65">
        <f t="shared" si="11"/>
        <v>0</v>
      </c>
    </row>
    <row r="50" spans="1:17" ht="12.75">
      <c r="A50" s="2" t="str">
        <f>'Suburb and Elector Data'!C46</f>
        <v>G</v>
      </c>
      <c r="B50" s="17" t="s">
        <v>10</v>
      </c>
      <c r="C50" s="65">
        <f>'Suburb and Elector Data'!D46</f>
        <v>1639</v>
      </c>
      <c r="D50" s="65">
        <f>'Suburb and Elector Data'!E46</f>
        <v>-60</v>
      </c>
      <c r="E50" s="65">
        <f>'Suburb and Elector Data'!F46</f>
        <v>1579</v>
      </c>
      <c r="G50" s="65">
        <f t="shared" si="1"/>
        <v>0</v>
      </c>
      <c r="H50" s="65">
        <f t="shared" si="2"/>
        <v>1579</v>
      </c>
      <c r="I50" s="65">
        <f t="shared" si="3"/>
        <v>0</v>
      </c>
      <c r="J50" s="65">
        <f t="shared" si="4"/>
        <v>0</v>
      </c>
      <c r="K50" s="65">
        <f t="shared" si="5"/>
        <v>0</v>
      </c>
      <c r="L50" s="65">
        <f t="shared" si="6"/>
        <v>0</v>
      </c>
      <c r="M50" s="65">
        <f t="shared" si="7"/>
        <v>0</v>
      </c>
      <c r="N50" s="65">
        <f t="shared" si="8"/>
        <v>0</v>
      </c>
      <c r="O50" s="65">
        <f t="shared" si="9"/>
        <v>0</v>
      </c>
      <c r="P50" s="65">
        <f t="shared" si="10"/>
        <v>0</v>
      </c>
      <c r="Q50" s="65">
        <f t="shared" si="11"/>
        <v>0</v>
      </c>
    </row>
    <row r="51" spans="1:17" ht="12.75">
      <c r="A51" s="2" t="str">
        <f>'Suburb and Elector Data'!C47</f>
        <v>M</v>
      </c>
      <c r="B51" s="17" t="s">
        <v>40</v>
      </c>
      <c r="C51" s="65">
        <f>'Suburb and Elector Data'!D47</f>
        <v>19</v>
      </c>
      <c r="D51" s="65">
        <f>'Suburb and Elector Data'!E47</f>
        <v>0</v>
      </c>
      <c r="E51" s="65">
        <f>'Suburb and Elector Data'!F47</f>
        <v>19</v>
      </c>
      <c r="G51" s="65">
        <f t="shared" si="1"/>
        <v>0</v>
      </c>
      <c r="H51" s="65">
        <f t="shared" si="2"/>
        <v>0</v>
      </c>
      <c r="I51" s="65">
        <f t="shared" si="3"/>
        <v>19</v>
      </c>
      <c r="J51" s="65">
        <f t="shared" si="4"/>
        <v>0</v>
      </c>
      <c r="K51" s="65">
        <f t="shared" si="5"/>
        <v>0</v>
      </c>
      <c r="L51" s="65">
        <f t="shared" si="6"/>
        <v>0</v>
      </c>
      <c r="M51" s="65">
        <f t="shared" si="7"/>
        <v>0</v>
      </c>
      <c r="N51" s="65">
        <f t="shared" si="8"/>
        <v>0</v>
      </c>
      <c r="O51" s="65">
        <f t="shared" si="9"/>
        <v>0</v>
      </c>
      <c r="P51" s="65">
        <f t="shared" si="10"/>
        <v>0</v>
      </c>
      <c r="Q51" s="65">
        <f t="shared" si="11"/>
        <v>0</v>
      </c>
    </row>
    <row r="52" spans="1:17" ht="12.75">
      <c r="A52" s="2" t="str">
        <f>'Suburb and Elector Data'!C48</f>
        <v>M</v>
      </c>
      <c r="B52" s="17" t="s">
        <v>58</v>
      </c>
      <c r="C52" s="65">
        <f>'Suburb and Elector Data'!D48</f>
        <v>2130</v>
      </c>
      <c r="D52" s="65">
        <f>'Suburb and Elector Data'!E48</f>
        <v>33</v>
      </c>
      <c r="E52" s="65">
        <f>'Suburb and Elector Data'!F48</f>
        <v>2163</v>
      </c>
      <c r="G52" s="65">
        <f t="shared" si="1"/>
        <v>0</v>
      </c>
      <c r="H52" s="65">
        <f t="shared" si="2"/>
        <v>0</v>
      </c>
      <c r="I52" s="65">
        <f t="shared" si="3"/>
        <v>2163</v>
      </c>
      <c r="J52" s="65">
        <f t="shared" si="4"/>
        <v>0</v>
      </c>
      <c r="K52" s="65">
        <f t="shared" si="5"/>
        <v>0</v>
      </c>
      <c r="L52" s="65">
        <f t="shared" si="6"/>
        <v>0</v>
      </c>
      <c r="M52" s="65">
        <f t="shared" si="7"/>
        <v>0</v>
      </c>
      <c r="N52" s="65">
        <f t="shared" si="8"/>
        <v>0</v>
      </c>
      <c r="O52" s="65">
        <f t="shared" si="9"/>
        <v>0</v>
      </c>
      <c r="P52" s="65">
        <f t="shared" si="10"/>
        <v>0</v>
      </c>
      <c r="Q52" s="65">
        <f t="shared" si="11"/>
        <v>0</v>
      </c>
    </row>
    <row r="53" spans="1:17" ht="12.75">
      <c r="A53" s="2" t="str">
        <f>'Suburb and Elector Data'!C49</f>
        <v>B</v>
      </c>
      <c r="B53" s="17" t="s">
        <v>77</v>
      </c>
      <c r="C53" s="65">
        <f>'Suburb and Elector Data'!D49</f>
        <v>1829</v>
      </c>
      <c r="D53" s="65">
        <f>'Suburb and Elector Data'!E49</f>
        <v>19</v>
      </c>
      <c r="E53" s="65">
        <f>'Suburb and Elector Data'!F49</f>
        <v>1848</v>
      </c>
      <c r="G53" s="65">
        <f t="shared" si="1"/>
        <v>1848</v>
      </c>
      <c r="H53" s="65">
        <f t="shared" si="2"/>
        <v>0</v>
      </c>
      <c r="I53" s="65">
        <f t="shared" si="3"/>
        <v>0</v>
      </c>
      <c r="J53" s="65">
        <f t="shared" si="4"/>
        <v>0</v>
      </c>
      <c r="K53" s="65">
        <f t="shared" si="5"/>
        <v>0</v>
      </c>
      <c r="L53" s="65">
        <f t="shared" si="6"/>
        <v>0</v>
      </c>
      <c r="M53" s="65">
        <f t="shared" si="7"/>
        <v>0</v>
      </c>
      <c r="N53" s="65">
        <f t="shared" si="8"/>
        <v>0</v>
      </c>
      <c r="O53" s="65">
        <f t="shared" si="9"/>
        <v>0</v>
      </c>
      <c r="P53" s="65">
        <f t="shared" si="10"/>
        <v>0</v>
      </c>
      <c r="Q53" s="65">
        <f t="shared" si="11"/>
        <v>0</v>
      </c>
    </row>
    <row r="54" spans="1:17" ht="12.75">
      <c r="A54" s="2" t="str">
        <f>'Suburb and Elector Data'!C50</f>
        <v>G</v>
      </c>
      <c r="B54" s="17" t="s">
        <v>17</v>
      </c>
      <c r="C54" s="65">
        <f>'Suburb and Elector Data'!D50</f>
        <v>2570</v>
      </c>
      <c r="D54" s="65">
        <f>'Suburb and Elector Data'!E50</f>
        <v>-34</v>
      </c>
      <c r="E54" s="65">
        <f>'Suburb and Elector Data'!F50</f>
        <v>2536</v>
      </c>
      <c r="G54" s="65">
        <f t="shared" si="1"/>
        <v>0</v>
      </c>
      <c r="H54" s="65">
        <f t="shared" si="2"/>
        <v>2536</v>
      </c>
      <c r="I54" s="65">
        <f t="shared" si="3"/>
        <v>0</v>
      </c>
      <c r="J54" s="65">
        <f t="shared" si="4"/>
        <v>0</v>
      </c>
      <c r="K54" s="65">
        <f t="shared" si="5"/>
        <v>0</v>
      </c>
      <c r="L54" s="65">
        <f t="shared" si="6"/>
        <v>0</v>
      </c>
      <c r="M54" s="65">
        <f t="shared" si="7"/>
        <v>0</v>
      </c>
      <c r="N54" s="65">
        <f t="shared" si="8"/>
        <v>0</v>
      </c>
      <c r="O54" s="65">
        <f t="shared" si="9"/>
        <v>0</v>
      </c>
      <c r="P54" s="65">
        <f t="shared" si="10"/>
        <v>0</v>
      </c>
      <c r="Q54" s="65">
        <f t="shared" si="11"/>
        <v>0</v>
      </c>
    </row>
    <row r="55" spans="1:17" ht="12.75">
      <c r="A55" s="2" t="str">
        <f>'Suburb and Elector Data'!C51</f>
        <v>B</v>
      </c>
      <c r="B55" s="17" t="s">
        <v>90</v>
      </c>
      <c r="C55" s="65">
        <f>'Suburb and Elector Data'!D51</f>
        <v>4744</v>
      </c>
      <c r="D55" s="65">
        <f>'Suburb and Elector Data'!E51</f>
        <v>91</v>
      </c>
      <c r="E55" s="65">
        <f>'Suburb and Elector Data'!F51</f>
        <v>4835</v>
      </c>
      <c r="G55" s="65">
        <f t="shared" si="1"/>
        <v>4835</v>
      </c>
      <c r="H55" s="65">
        <f t="shared" si="2"/>
        <v>0</v>
      </c>
      <c r="I55" s="65">
        <f t="shared" si="3"/>
        <v>0</v>
      </c>
      <c r="J55" s="65">
        <f t="shared" si="4"/>
        <v>0</v>
      </c>
      <c r="K55" s="65">
        <f t="shared" si="5"/>
        <v>0</v>
      </c>
      <c r="L55" s="65">
        <f t="shared" si="6"/>
        <v>0</v>
      </c>
      <c r="M55" s="65">
        <f t="shared" si="7"/>
        <v>0</v>
      </c>
      <c r="N55" s="65">
        <f t="shared" si="8"/>
        <v>0</v>
      </c>
      <c r="O55" s="65">
        <f t="shared" si="9"/>
        <v>0</v>
      </c>
      <c r="P55" s="65">
        <f t="shared" si="10"/>
        <v>0</v>
      </c>
      <c r="Q55" s="65">
        <f t="shared" si="11"/>
        <v>0</v>
      </c>
    </row>
    <row r="56" spans="1:17" ht="12.75">
      <c r="A56" s="2" t="str">
        <f>'Suburb and Elector Data'!C52</f>
        <v>B</v>
      </c>
      <c r="B56" s="17" t="s">
        <v>82</v>
      </c>
      <c r="C56" s="65">
        <f>'Suburb and Elector Data'!D52</f>
        <v>2246</v>
      </c>
      <c r="D56" s="65">
        <f>'Suburb and Elector Data'!E52</f>
        <v>21</v>
      </c>
      <c r="E56" s="65">
        <f>'Suburb and Elector Data'!F52</f>
        <v>2267</v>
      </c>
      <c r="G56" s="65">
        <f t="shared" si="1"/>
        <v>2267</v>
      </c>
      <c r="H56" s="65">
        <f t="shared" si="2"/>
        <v>0</v>
      </c>
      <c r="I56" s="65">
        <f t="shared" si="3"/>
        <v>0</v>
      </c>
      <c r="J56" s="65">
        <f t="shared" si="4"/>
        <v>0</v>
      </c>
      <c r="K56" s="65">
        <f t="shared" si="5"/>
        <v>0</v>
      </c>
      <c r="L56" s="65">
        <f t="shared" si="6"/>
        <v>0</v>
      </c>
      <c r="M56" s="65">
        <f t="shared" si="7"/>
        <v>0</v>
      </c>
      <c r="N56" s="65">
        <f t="shared" si="8"/>
        <v>0</v>
      </c>
      <c r="O56" s="65">
        <f t="shared" si="9"/>
        <v>0</v>
      </c>
      <c r="P56" s="65">
        <f t="shared" si="10"/>
        <v>0</v>
      </c>
      <c r="Q56" s="65">
        <f t="shared" si="11"/>
        <v>0</v>
      </c>
    </row>
    <row r="57" spans="1:17" ht="12.75">
      <c r="A57" s="2" t="str">
        <f>'Suburb and Elector Data'!C53</f>
        <v>B</v>
      </c>
      <c r="B57" s="17" t="s">
        <v>93</v>
      </c>
      <c r="C57" s="65">
        <f>'Suburb and Elector Data'!D53</f>
        <v>720</v>
      </c>
      <c r="D57" s="65">
        <f>'Suburb and Elector Data'!E53</f>
        <v>152</v>
      </c>
      <c r="E57" s="65">
        <f>'Suburb and Elector Data'!F53</f>
        <v>872</v>
      </c>
      <c r="G57" s="65">
        <f t="shared" si="1"/>
        <v>872</v>
      </c>
      <c r="H57" s="65">
        <f t="shared" si="2"/>
        <v>0</v>
      </c>
      <c r="I57" s="65">
        <f t="shared" si="3"/>
        <v>0</v>
      </c>
      <c r="J57" s="65">
        <f t="shared" si="4"/>
        <v>0</v>
      </c>
      <c r="K57" s="65">
        <f t="shared" si="5"/>
        <v>0</v>
      </c>
      <c r="L57" s="65">
        <f t="shared" si="6"/>
        <v>0</v>
      </c>
      <c r="M57" s="65">
        <f t="shared" si="7"/>
        <v>0</v>
      </c>
      <c r="N57" s="65">
        <f t="shared" si="8"/>
        <v>0</v>
      </c>
      <c r="O57" s="65">
        <f t="shared" si="9"/>
        <v>0</v>
      </c>
      <c r="P57" s="65">
        <f t="shared" si="10"/>
        <v>0</v>
      </c>
      <c r="Q57" s="65">
        <f t="shared" si="11"/>
        <v>0</v>
      </c>
    </row>
    <row r="58" spans="1:17" ht="12.75">
      <c r="A58" s="2" t="str">
        <f>'Suburb and Elector Data'!C54</f>
        <v>M</v>
      </c>
      <c r="B58" s="17" t="s">
        <v>69</v>
      </c>
      <c r="C58" s="65">
        <f>'Suburb and Elector Data'!D54</f>
        <v>2885</v>
      </c>
      <c r="D58" s="65">
        <f>'Suburb and Elector Data'!E54</f>
        <v>39</v>
      </c>
      <c r="E58" s="65">
        <f>'Suburb and Elector Data'!F54</f>
        <v>2924</v>
      </c>
      <c r="G58" s="65">
        <f t="shared" si="1"/>
        <v>0</v>
      </c>
      <c r="H58" s="65">
        <f t="shared" si="2"/>
        <v>0</v>
      </c>
      <c r="I58" s="65">
        <f t="shared" si="3"/>
        <v>2924</v>
      </c>
      <c r="J58" s="65">
        <f t="shared" si="4"/>
        <v>0</v>
      </c>
      <c r="K58" s="65">
        <f t="shared" si="5"/>
        <v>0</v>
      </c>
      <c r="L58" s="65">
        <f t="shared" si="6"/>
        <v>0</v>
      </c>
      <c r="M58" s="65">
        <f t="shared" si="7"/>
        <v>0</v>
      </c>
      <c r="N58" s="65">
        <f t="shared" si="8"/>
        <v>0</v>
      </c>
      <c r="O58" s="65">
        <f t="shared" si="9"/>
        <v>0</v>
      </c>
      <c r="P58" s="65">
        <f t="shared" si="10"/>
        <v>0</v>
      </c>
      <c r="Q58" s="65">
        <f t="shared" si="11"/>
        <v>0</v>
      </c>
    </row>
    <row r="59" spans="1:17" ht="12.75">
      <c r="A59" s="2" t="str">
        <f>'Suburb and Elector Data'!C55</f>
        <v>M</v>
      </c>
      <c r="B59" s="17" t="s">
        <v>5</v>
      </c>
      <c r="C59" s="65">
        <f>'Suburb and Elector Data'!D55</f>
        <v>229</v>
      </c>
      <c r="D59" s="65">
        <f>'Suburb and Elector Data'!E55</f>
        <v>1315</v>
      </c>
      <c r="E59" s="65">
        <f>'Suburb and Elector Data'!F55</f>
        <v>1544</v>
      </c>
      <c r="G59" s="65">
        <f t="shared" si="1"/>
        <v>0</v>
      </c>
      <c r="H59" s="65">
        <f t="shared" si="2"/>
        <v>0</v>
      </c>
      <c r="I59" s="65">
        <f t="shared" si="3"/>
        <v>1544</v>
      </c>
      <c r="J59" s="65">
        <f t="shared" si="4"/>
        <v>0</v>
      </c>
      <c r="K59" s="65">
        <f t="shared" si="5"/>
        <v>0</v>
      </c>
      <c r="L59" s="65">
        <f t="shared" si="6"/>
        <v>0</v>
      </c>
      <c r="M59" s="65">
        <f t="shared" si="7"/>
        <v>0</v>
      </c>
      <c r="N59" s="65">
        <f t="shared" si="8"/>
        <v>0</v>
      </c>
      <c r="O59" s="65">
        <f t="shared" si="9"/>
        <v>0</v>
      </c>
      <c r="P59" s="65">
        <f t="shared" si="10"/>
        <v>0</v>
      </c>
      <c r="Q59" s="65">
        <f t="shared" si="11"/>
        <v>0</v>
      </c>
    </row>
    <row r="60" spans="1:17" ht="12.75">
      <c r="A60" s="2" t="str">
        <f>'Suburb and Elector Data'!C56</f>
        <v>M</v>
      </c>
      <c r="B60" s="17" t="s">
        <v>37</v>
      </c>
      <c r="C60" s="65">
        <f>'Suburb and Elector Data'!D56</f>
        <v>2240</v>
      </c>
      <c r="D60" s="65">
        <f>'Suburb and Elector Data'!E56</f>
        <v>-29</v>
      </c>
      <c r="E60" s="65">
        <f>'Suburb and Elector Data'!F56</f>
        <v>2211</v>
      </c>
      <c r="G60" s="65">
        <f t="shared" si="1"/>
        <v>0</v>
      </c>
      <c r="H60" s="65">
        <f t="shared" si="2"/>
        <v>0</v>
      </c>
      <c r="I60" s="65">
        <f t="shared" si="3"/>
        <v>2211</v>
      </c>
      <c r="J60" s="65">
        <f t="shared" si="4"/>
        <v>0</v>
      </c>
      <c r="K60" s="65">
        <f t="shared" si="5"/>
        <v>0</v>
      </c>
      <c r="L60" s="65">
        <f t="shared" si="6"/>
        <v>0</v>
      </c>
      <c r="M60" s="65">
        <f t="shared" si="7"/>
        <v>0</v>
      </c>
      <c r="N60" s="65">
        <f t="shared" si="8"/>
        <v>0</v>
      </c>
      <c r="O60" s="65">
        <f t="shared" si="9"/>
        <v>0</v>
      </c>
      <c r="P60" s="65">
        <f t="shared" si="10"/>
        <v>0</v>
      </c>
      <c r="Q60" s="65">
        <f t="shared" si="11"/>
        <v>0</v>
      </c>
    </row>
    <row r="61" spans="1:17" ht="12.75">
      <c r="A61" s="2" t="str">
        <f>'Suburb and Elector Data'!C57</f>
        <v>G</v>
      </c>
      <c r="B61" s="17" t="s">
        <v>3</v>
      </c>
      <c r="C61" s="65">
        <f>'Suburb and Elector Data'!D57</f>
        <v>250</v>
      </c>
      <c r="D61" s="65">
        <f>'Suburb and Elector Data'!E57</f>
        <v>0</v>
      </c>
      <c r="E61" s="65">
        <f>'Suburb and Elector Data'!F57</f>
        <v>250</v>
      </c>
      <c r="G61" s="65">
        <f t="shared" si="1"/>
        <v>0</v>
      </c>
      <c r="H61" s="65">
        <f t="shared" si="2"/>
        <v>250</v>
      </c>
      <c r="I61" s="65">
        <f t="shared" si="3"/>
        <v>0</v>
      </c>
      <c r="J61" s="65">
        <f t="shared" si="4"/>
        <v>0</v>
      </c>
      <c r="K61" s="65">
        <f t="shared" si="5"/>
        <v>0</v>
      </c>
      <c r="L61" s="65">
        <f t="shared" si="6"/>
        <v>0</v>
      </c>
      <c r="M61" s="65">
        <f t="shared" si="7"/>
        <v>0</v>
      </c>
      <c r="N61" s="65">
        <f t="shared" si="8"/>
        <v>0</v>
      </c>
      <c r="O61" s="65">
        <f t="shared" si="9"/>
        <v>0</v>
      </c>
      <c r="P61" s="65">
        <f t="shared" si="10"/>
        <v>0</v>
      </c>
      <c r="Q61" s="65">
        <f t="shared" si="11"/>
        <v>0</v>
      </c>
    </row>
    <row r="62" spans="1:17" ht="12.75">
      <c r="A62" s="2">
        <f>'Suburb and Elector Data'!C58</f>
        <v>0</v>
      </c>
      <c r="B62" s="18" t="s">
        <v>110</v>
      </c>
      <c r="C62" s="65">
        <f>'Suburb and Elector Data'!D58</f>
        <v>0</v>
      </c>
      <c r="D62" s="65">
        <f>'Suburb and Elector Data'!E58</f>
        <v>0</v>
      </c>
      <c r="E62" s="65">
        <f>'Suburb and Elector Data'!F58</f>
        <v>0</v>
      </c>
      <c r="G62" s="65">
        <f t="shared" si="1"/>
        <v>0</v>
      </c>
      <c r="H62" s="65">
        <f t="shared" si="2"/>
        <v>0</v>
      </c>
      <c r="I62" s="65">
        <f t="shared" si="3"/>
        <v>0</v>
      </c>
      <c r="J62" s="65">
        <f t="shared" si="4"/>
        <v>0</v>
      </c>
      <c r="K62" s="65">
        <f t="shared" si="5"/>
        <v>0</v>
      </c>
      <c r="L62" s="65">
        <f t="shared" si="6"/>
        <v>0</v>
      </c>
      <c r="M62" s="65">
        <f t="shared" si="7"/>
        <v>0</v>
      </c>
      <c r="N62" s="65">
        <f t="shared" si="8"/>
        <v>0</v>
      </c>
      <c r="O62" s="65">
        <f t="shared" si="9"/>
        <v>0</v>
      </c>
      <c r="P62" s="65">
        <f t="shared" si="10"/>
        <v>0</v>
      </c>
      <c r="Q62" s="65">
        <f t="shared" si="11"/>
        <v>0</v>
      </c>
    </row>
    <row r="63" spans="1:17" ht="12.75">
      <c r="A63" s="2" t="str">
        <f>'Suburb and Elector Data'!C59</f>
        <v>G</v>
      </c>
      <c r="B63" s="17" t="s">
        <v>27</v>
      </c>
      <c r="C63" s="65">
        <f>'Suburb and Elector Data'!D59</f>
        <v>2277</v>
      </c>
      <c r="D63" s="65">
        <f>'Suburb and Elector Data'!E59</f>
        <v>-29</v>
      </c>
      <c r="E63" s="65">
        <f>'Suburb and Elector Data'!F59</f>
        <v>2248</v>
      </c>
      <c r="G63" s="65">
        <f t="shared" si="1"/>
        <v>0</v>
      </c>
      <c r="H63" s="65">
        <f t="shared" si="2"/>
        <v>2248</v>
      </c>
      <c r="I63" s="65">
        <f t="shared" si="3"/>
        <v>0</v>
      </c>
      <c r="J63" s="65">
        <f t="shared" si="4"/>
        <v>0</v>
      </c>
      <c r="K63" s="65">
        <f t="shared" si="5"/>
        <v>0</v>
      </c>
      <c r="L63" s="65">
        <f t="shared" si="6"/>
        <v>0</v>
      </c>
      <c r="M63" s="65">
        <f t="shared" si="7"/>
        <v>0</v>
      </c>
      <c r="N63" s="65">
        <f t="shared" si="8"/>
        <v>0</v>
      </c>
      <c r="O63" s="65">
        <f t="shared" si="9"/>
        <v>0</v>
      </c>
      <c r="P63" s="65">
        <f t="shared" si="10"/>
        <v>0</v>
      </c>
      <c r="Q63" s="65">
        <f t="shared" si="11"/>
        <v>0</v>
      </c>
    </row>
    <row r="64" spans="1:17" ht="12.75">
      <c r="A64" s="2" t="str">
        <f>'Suburb and Elector Data'!C60</f>
        <v>G</v>
      </c>
      <c r="B64" s="17" t="s">
        <v>15</v>
      </c>
      <c r="C64" s="65">
        <f>'Suburb and Elector Data'!D60</f>
        <v>2267</v>
      </c>
      <c r="D64" s="65">
        <f>'Suburb and Elector Data'!E60</f>
        <v>-39</v>
      </c>
      <c r="E64" s="65">
        <f>'Suburb and Elector Data'!F60</f>
        <v>2228</v>
      </c>
      <c r="G64" s="65">
        <f t="shared" si="1"/>
        <v>0</v>
      </c>
      <c r="H64" s="65">
        <f t="shared" si="2"/>
        <v>2228</v>
      </c>
      <c r="I64" s="65">
        <f t="shared" si="3"/>
        <v>0</v>
      </c>
      <c r="J64" s="65">
        <f t="shared" si="4"/>
        <v>0</v>
      </c>
      <c r="K64" s="65">
        <f t="shared" si="5"/>
        <v>0</v>
      </c>
      <c r="L64" s="65">
        <f t="shared" si="6"/>
        <v>0</v>
      </c>
      <c r="M64" s="65">
        <f t="shared" si="7"/>
        <v>0</v>
      </c>
      <c r="N64" s="65">
        <f t="shared" si="8"/>
        <v>0</v>
      </c>
      <c r="O64" s="65">
        <f t="shared" si="9"/>
        <v>0</v>
      </c>
      <c r="P64" s="65">
        <f t="shared" si="10"/>
        <v>0</v>
      </c>
      <c r="Q64" s="65">
        <f t="shared" si="11"/>
        <v>0</v>
      </c>
    </row>
    <row r="65" spans="1:17" ht="12.75">
      <c r="A65" s="2" t="str">
        <f>'Suburb and Elector Data'!C61</f>
        <v>M</v>
      </c>
      <c r="B65" s="17" t="s">
        <v>100</v>
      </c>
      <c r="C65" s="65">
        <f>'Suburb and Elector Data'!D61</f>
        <v>72</v>
      </c>
      <c r="D65" s="65">
        <f>'Suburb and Elector Data'!E61</f>
        <v>0</v>
      </c>
      <c r="E65" s="65">
        <f>'Suburb and Elector Data'!F61</f>
        <v>72</v>
      </c>
      <c r="G65" s="65">
        <f t="shared" si="1"/>
        <v>0</v>
      </c>
      <c r="H65" s="65">
        <f t="shared" si="2"/>
        <v>0</v>
      </c>
      <c r="I65" s="65">
        <f t="shared" si="3"/>
        <v>72</v>
      </c>
      <c r="J65" s="65">
        <f t="shared" si="4"/>
        <v>0</v>
      </c>
      <c r="K65" s="65">
        <f t="shared" si="5"/>
        <v>0</v>
      </c>
      <c r="L65" s="65">
        <f t="shared" si="6"/>
        <v>0</v>
      </c>
      <c r="M65" s="65">
        <f t="shared" si="7"/>
        <v>0</v>
      </c>
      <c r="N65" s="65">
        <f t="shared" si="8"/>
        <v>0</v>
      </c>
      <c r="O65" s="65">
        <f t="shared" si="9"/>
        <v>0</v>
      </c>
      <c r="P65" s="65">
        <f t="shared" si="10"/>
        <v>0</v>
      </c>
      <c r="Q65" s="65">
        <f t="shared" si="11"/>
        <v>0</v>
      </c>
    </row>
    <row r="66" spans="1:17" ht="12.75">
      <c r="A66" s="2" t="str">
        <f>'Suburb and Elector Data'!C62</f>
        <v>M</v>
      </c>
      <c r="B66" s="17" t="s">
        <v>50</v>
      </c>
      <c r="C66" s="65">
        <f>'Suburb and Elector Data'!D62</f>
        <v>2077</v>
      </c>
      <c r="D66" s="65">
        <f>'Suburb and Elector Data'!E62</f>
        <v>-39</v>
      </c>
      <c r="E66" s="65">
        <f>'Suburb and Elector Data'!F62</f>
        <v>2038</v>
      </c>
      <c r="G66" s="65">
        <f t="shared" si="1"/>
        <v>0</v>
      </c>
      <c r="H66" s="65">
        <f t="shared" si="2"/>
        <v>0</v>
      </c>
      <c r="I66" s="65">
        <f t="shared" si="3"/>
        <v>2038</v>
      </c>
      <c r="J66" s="65">
        <f t="shared" si="4"/>
        <v>0</v>
      </c>
      <c r="K66" s="65">
        <f t="shared" si="5"/>
        <v>0</v>
      </c>
      <c r="L66" s="65">
        <f t="shared" si="6"/>
        <v>0</v>
      </c>
      <c r="M66" s="65">
        <f t="shared" si="7"/>
        <v>0</v>
      </c>
      <c r="N66" s="65">
        <f t="shared" si="8"/>
        <v>0</v>
      </c>
      <c r="O66" s="65">
        <f t="shared" si="9"/>
        <v>0</v>
      </c>
      <c r="P66" s="65">
        <f t="shared" si="10"/>
        <v>0</v>
      </c>
      <c r="Q66" s="65">
        <f t="shared" si="11"/>
        <v>0</v>
      </c>
    </row>
    <row r="67" spans="1:17" ht="12.75">
      <c r="A67" s="2" t="str">
        <f>'Suburb and Elector Data'!C63</f>
        <v>G</v>
      </c>
      <c r="B67" s="17" t="s">
        <v>14</v>
      </c>
      <c r="C67" s="65">
        <f>'Suburb and Elector Data'!D63</f>
        <v>3505</v>
      </c>
      <c r="D67" s="65">
        <f>'Suburb and Elector Data'!E63</f>
        <v>-73</v>
      </c>
      <c r="E67" s="65">
        <f>'Suburb and Elector Data'!F63</f>
        <v>3432</v>
      </c>
      <c r="G67" s="65">
        <f t="shared" si="1"/>
        <v>0</v>
      </c>
      <c r="H67" s="65">
        <f t="shared" si="2"/>
        <v>3432</v>
      </c>
      <c r="I67" s="65">
        <f t="shared" si="3"/>
        <v>0</v>
      </c>
      <c r="J67" s="65">
        <f t="shared" si="4"/>
        <v>0</v>
      </c>
      <c r="K67" s="65">
        <f t="shared" si="5"/>
        <v>0</v>
      </c>
      <c r="L67" s="65">
        <f t="shared" si="6"/>
        <v>0</v>
      </c>
      <c r="M67" s="65">
        <f t="shared" si="7"/>
        <v>0</v>
      </c>
      <c r="N67" s="65">
        <f t="shared" si="8"/>
        <v>0</v>
      </c>
      <c r="O67" s="65">
        <f t="shared" si="9"/>
        <v>0</v>
      </c>
      <c r="P67" s="65">
        <f t="shared" si="10"/>
        <v>0</v>
      </c>
      <c r="Q67" s="65">
        <f t="shared" si="11"/>
        <v>0</v>
      </c>
    </row>
    <row r="68" spans="1:17" ht="12.75">
      <c r="A68" s="2" t="str">
        <f>'Suburb and Elector Data'!C64</f>
        <v>M</v>
      </c>
      <c r="B68" s="17" t="s">
        <v>54</v>
      </c>
      <c r="C68" s="65">
        <f>'Suburb and Elector Data'!D64</f>
        <v>2142</v>
      </c>
      <c r="D68" s="65">
        <f>'Suburb and Elector Data'!E64</f>
        <v>-23</v>
      </c>
      <c r="E68" s="65">
        <f>'Suburb and Elector Data'!F64</f>
        <v>2119</v>
      </c>
      <c r="G68" s="65">
        <f t="shared" si="1"/>
        <v>0</v>
      </c>
      <c r="H68" s="65">
        <f t="shared" si="2"/>
        <v>0</v>
      </c>
      <c r="I68" s="65">
        <f t="shared" si="3"/>
        <v>2119</v>
      </c>
      <c r="J68" s="65">
        <f t="shared" si="4"/>
        <v>0</v>
      </c>
      <c r="K68" s="65">
        <f t="shared" si="5"/>
        <v>0</v>
      </c>
      <c r="L68" s="65">
        <f t="shared" si="6"/>
        <v>0</v>
      </c>
      <c r="M68" s="65">
        <f t="shared" si="7"/>
        <v>0</v>
      </c>
      <c r="N68" s="65">
        <f t="shared" si="8"/>
        <v>0</v>
      </c>
      <c r="O68" s="65">
        <f t="shared" si="9"/>
        <v>0</v>
      </c>
      <c r="P68" s="65">
        <f t="shared" si="10"/>
        <v>0</v>
      </c>
      <c r="Q68" s="65">
        <f t="shared" si="11"/>
        <v>0</v>
      </c>
    </row>
    <row r="69" spans="1:17" ht="12.75">
      <c r="A69" s="2" t="str">
        <f>'Suburb and Elector Data'!C65</f>
        <v>M</v>
      </c>
      <c r="B69" s="17" t="s">
        <v>76</v>
      </c>
      <c r="C69" s="65">
        <f>'Suburb and Elector Data'!D65</f>
        <v>15</v>
      </c>
      <c r="D69" s="65">
        <f>'Suburb and Elector Data'!E65</f>
        <v>0</v>
      </c>
      <c r="E69" s="65">
        <f>'Suburb and Elector Data'!F65</f>
        <v>15</v>
      </c>
      <c r="G69" s="65">
        <f t="shared" si="1"/>
        <v>0</v>
      </c>
      <c r="H69" s="65">
        <f t="shared" si="2"/>
        <v>0</v>
      </c>
      <c r="I69" s="65">
        <f t="shared" si="3"/>
        <v>15</v>
      </c>
      <c r="J69" s="65">
        <f t="shared" si="4"/>
        <v>0</v>
      </c>
      <c r="K69" s="65">
        <f t="shared" si="5"/>
        <v>0</v>
      </c>
      <c r="L69" s="65">
        <f t="shared" si="6"/>
        <v>0</v>
      </c>
      <c r="M69" s="65">
        <f t="shared" si="7"/>
        <v>0</v>
      </c>
      <c r="N69" s="65">
        <f t="shared" si="8"/>
        <v>0</v>
      </c>
      <c r="O69" s="65">
        <f t="shared" si="9"/>
        <v>0</v>
      </c>
      <c r="P69" s="65">
        <f t="shared" si="10"/>
        <v>0</v>
      </c>
      <c r="Q69" s="65">
        <f t="shared" si="11"/>
        <v>0</v>
      </c>
    </row>
    <row r="70" spans="1:17" ht="12.75">
      <c r="A70" s="2" t="str">
        <f>'Suburb and Elector Data'!C66</f>
        <v>M</v>
      </c>
      <c r="B70" s="17" t="s">
        <v>67</v>
      </c>
      <c r="C70" s="65">
        <f>'Suburb and Elector Data'!D66</f>
        <v>1879</v>
      </c>
      <c r="D70" s="65">
        <f>'Suburb and Elector Data'!E66</f>
        <v>22</v>
      </c>
      <c r="E70" s="65">
        <f>'Suburb and Elector Data'!F66</f>
        <v>1901</v>
      </c>
      <c r="G70" s="65">
        <f t="shared" si="1"/>
        <v>0</v>
      </c>
      <c r="H70" s="65">
        <f t="shared" si="2"/>
        <v>0</v>
      </c>
      <c r="I70" s="65">
        <f t="shared" si="3"/>
        <v>1901</v>
      </c>
      <c r="J70" s="65">
        <f t="shared" si="4"/>
        <v>0</v>
      </c>
      <c r="K70" s="65">
        <f t="shared" si="5"/>
        <v>0</v>
      </c>
      <c r="L70" s="65">
        <f t="shared" si="6"/>
        <v>0</v>
      </c>
      <c r="M70" s="65">
        <f t="shared" si="7"/>
        <v>0</v>
      </c>
      <c r="N70" s="65">
        <f t="shared" si="8"/>
        <v>0</v>
      </c>
      <c r="O70" s="65">
        <f t="shared" si="9"/>
        <v>0</v>
      </c>
      <c r="P70" s="65">
        <f t="shared" si="10"/>
        <v>0</v>
      </c>
      <c r="Q70" s="65">
        <f t="shared" si="11"/>
        <v>0</v>
      </c>
    </row>
    <row r="71" spans="1:17" ht="12.75">
      <c r="A71" s="2" t="str">
        <f>'Suburb and Elector Data'!C67</f>
        <v>B</v>
      </c>
      <c r="B71" s="17" t="s">
        <v>87</v>
      </c>
      <c r="C71" s="65">
        <f>'Suburb and Elector Data'!D67</f>
        <v>2731</v>
      </c>
      <c r="D71" s="65">
        <f>'Suburb and Elector Data'!E67</f>
        <v>-10</v>
      </c>
      <c r="E71" s="65">
        <f>'Suburb and Elector Data'!F67</f>
        <v>2721</v>
      </c>
      <c r="G71" s="65">
        <f aca="true" t="shared" si="12" ref="G71:G134">IF($A71="B",$E71,0)</f>
        <v>2721</v>
      </c>
      <c r="H71" s="65">
        <f aca="true" t="shared" si="13" ref="H71:H134">IF($A71="G",$E71,0)</f>
        <v>0</v>
      </c>
      <c r="I71" s="65">
        <f aca="true" t="shared" si="14" ref="I71:I134">IF($A71="M",$E71,0)</f>
        <v>0</v>
      </c>
      <c r="J71" s="65">
        <f aca="true" t="shared" si="15" ref="J71:J134">IF($A71="A",$E71,0)</f>
        <v>0</v>
      </c>
      <c r="K71" s="65">
        <f aca="true" t="shared" si="16" ref="K71:K134">IF($A71="C",$E71,0)</f>
        <v>0</v>
      </c>
      <c r="L71" s="65">
        <f aca="true" t="shared" si="17" ref="L71:L134">IF($A71="D",$E71,0)</f>
        <v>0</v>
      </c>
      <c r="M71" s="65">
        <f aca="true" t="shared" si="18" ref="M71:M134">IF($A71="E",$E71,0)</f>
        <v>0</v>
      </c>
      <c r="N71" s="65">
        <f aca="true" t="shared" si="19" ref="N71:N134">IF($A71="F",$E71,0)</f>
        <v>0</v>
      </c>
      <c r="O71" s="65">
        <f aca="true" t="shared" si="20" ref="O71:O134">IF($A71="I",$E71,0)</f>
        <v>0</v>
      </c>
      <c r="P71" s="65">
        <f aca="true" t="shared" si="21" ref="P71:P134">IF($A71="J",$E71,0)</f>
        <v>0</v>
      </c>
      <c r="Q71" s="65">
        <f aca="true" t="shared" si="22" ref="Q71:Q134">IF($A71=0,$E71,0)</f>
        <v>0</v>
      </c>
    </row>
    <row r="72" spans="1:17" ht="12.75">
      <c r="A72" s="2" t="str">
        <f>'Suburb and Elector Data'!C68</f>
        <v>G</v>
      </c>
      <c r="B72" s="17" t="s">
        <v>16</v>
      </c>
      <c r="C72" s="65">
        <f>'Suburb and Elector Data'!D68</f>
        <v>5735</v>
      </c>
      <c r="D72" s="65">
        <f>'Suburb and Elector Data'!E68</f>
        <v>1</v>
      </c>
      <c r="E72" s="65">
        <f>'Suburb and Elector Data'!F68</f>
        <v>5736</v>
      </c>
      <c r="G72" s="65">
        <f t="shared" si="12"/>
        <v>0</v>
      </c>
      <c r="H72" s="65">
        <f t="shared" si="13"/>
        <v>5736</v>
      </c>
      <c r="I72" s="65">
        <f t="shared" si="14"/>
        <v>0</v>
      </c>
      <c r="J72" s="65">
        <f t="shared" si="15"/>
        <v>0</v>
      </c>
      <c r="K72" s="65">
        <f t="shared" si="16"/>
        <v>0</v>
      </c>
      <c r="L72" s="65">
        <f t="shared" si="17"/>
        <v>0</v>
      </c>
      <c r="M72" s="65">
        <f t="shared" si="18"/>
        <v>0</v>
      </c>
      <c r="N72" s="65">
        <f t="shared" si="19"/>
        <v>0</v>
      </c>
      <c r="O72" s="65">
        <f t="shared" si="20"/>
        <v>0</v>
      </c>
      <c r="P72" s="65">
        <f t="shared" si="21"/>
        <v>0</v>
      </c>
      <c r="Q72" s="65">
        <f t="shared" si="22"/>
        <v>0</v>
      </c>
    </row>
    <row r="73" spans="1:17" ht="12.75">
      <c r="A73" s="2" t="str">
        <f>'Suburb and Elector Data'!C69</f>
        <v>B</v>
      </c>
      <c r="B73" s="17" t="s">
        <v>94</v>
      </c>
      <c r="C73" s="65">
        <f>'Suburb and Elector Data'!D69</f>
        <v>11987</v>
      </c>
      <c r="D73" s="65">
        <f>'Suburb and Elector Data'!E69</f>
        <v>-118</v>
      </c>
      <c r="E73" s="65">
        <f>'Suburb and Elector Data'!F69</f>
        <v>11869</v>
      </c>
      <c r="G73" s="65">
        <f t="shared" si="12"/>
        <v>11869</v>
      </c>
      <c r="H73" s="65">
        <f t="shared" si="13"/>
        <v>0</v>
      </c>
      <c r="I73" s="65">
        <f t="shared" si="14"/>
        <v>0</v>
      </c>
      <c r="J73" s="65">
        <f t="shared" si="15"/>
        <v>0</v>
      </c>
      <c r="K73" s="65">
        <f t="shared" si="16"/>
        <v>0</v>
      </c>
      <c r="L73" s="65">
        <f t="shared" si="17"/>
        <v>0</v>
      </c>
      <c r="M73" s="65">
        <f t="shared" si="18"/>
        <v>0</v>
      </c>
      <c r="N73" s="65">
        <f t="shared" si="19"/>
        <v>0</v>
      </c>
      <c r="O73" s="65">
        <f t="shared" si="20"/>
        <v>0</v>
      </c>
      <c r="P73" s="65">
        <f t="shared" si="21"/>
        <v>0</v>
      </c>
      <c r="Q73" s="65">
        <f t="shared" si="22"/>
        <v>0</v>
      </c>
    </row>
    <row r="74" spans="1:17" ht="12.75">
      <c r="A74" s="2">
        <f>'Suburb and Elector Data'!C70</f>
        <v>0</v>
      </c>
      <c r="B74" s="18" t="s">
        <v>110</v>
      </c>
      <c r="C74" s="65">
        <f>'Suburb and Elector Data'!D70</f>
        <v>0</v>
      </c>
      <c r="D74" s="65">
        <f>'Suburb and Elector Data'!E70</f>
        <v>0</v>
      </c>
      <c r="E74" s="65">
        <f>'Suburb and Elector Data'!F70</f>
        <v>0</v>
      </c>
      <c r="G74" s="65">
        <f t="shared" si="12"/>
        <v>0</v>
      </c>
      <c r="H74" s="65">
        <f t="shared" si="13"/>
        <v>0</v>
      </c>
      <c r="I74" s="65">
        <f t="shared" si="14"/>
        <v>0</v>
      </c>
      <c r="J74" s="65">
        <f t="shared" si="15"/>
        <v>0</v>
      </c>
      <c r="K74" s="65">
        <f t="shared" si="16"/>
        <v>0</v>
      </c>
      <c r="L74" s="65">
        <f t="shared" si="17"/>
        <v>0</v>
      </c>
      <c r="M74" s="65">
        <f t="shared" si="18"/>
        <v>0</v>
      </c>
      <c r="N74" s="65">
        <f t="shared" si="19"/>
        <v>0</v>
      </c>
      <c r="O74" s="65">
        <f t="shared" si="20"/>
        <v>0</v>
      </c>
      <c r="P74" s="65">
        <f t="shared" si="21"/>
        <v>0</v>
      </c>
      <c r="Q74" s="65">
        <f t="shared" si="22"/>
        <v>0</v>
      </c>
    </row>
    <row r="75" spans="1:17" ht="12.75">
      <c r="A75" s="2" t="str">
        <f>'Suburb and Elector Data'!C71</f>
        <v>M</v>
      </c>
      <c r="B75" s="17" t="s">
        <v>8</v>
      </c>
      <c r="C75" s="65">
        <f>'Suburb and Elector Data'!D71</f>
        <v>1411</v>
      </c>
      <c r="D75" s="65">
        <f>'Suburb and Elector Data'!E71</f>
        <v>358</v>
      </c>
      <c r="E75" s="65">
        <f>'Suburb and Elector Data'!F71</f>
        <v>1769</v>
      </c>
      <c r="G75" s="65">
        <f t="shared" si="12"/>
        <v>0</v>
      </c>
      <c r="H75" s="65">
        <f t="shared" si="13"/>
        <v>0</v>
      </c>
      <c r="I75" s="65">
        <f t="shared" si="14"/>
        <v>1769</v>
      </c>
      <c r="J75" s="65">
        <f t="shared" si="15"/>
        <v>0</v>
      </c>
      <c r="K75" s="65">
        <f t="shared" si="16"/>
        <v>0</v>
      </c>
      <c r="L75" s="65">
        <f t="shared" si="17"/>
        <v>0</v>
      </c>
      <c r="M75" s="65">
        <f t="shared" si="18"/>
        <v>0</v>
      </c>
      <c r="N75" s="65">
        <f t="shared" si="19"/>
        <v>0</v>
      </c>
      <c r="O75" s="65">
        <f t="shared" si="20"/>
        <v>0</v>
      </c>
      <c r="P75" s="65">
        <f t="shared" si="21"/>
        <v>0</v>
      </c>
      <c r="Q75" s="65">
        <f t="shared" si="22"/>
        <v>0</v>
      </c>
    </row>
    <row r="76" spans="1:17" ht="12.75">
      <c r="A76" s="2" t="str">
        <f>'Suburb and Elector Data'!C72</f>
        <v>M</v>
      </c>
      <c r="B76" s="17" t="s">
        <v>148</v>
      </c>
      <c r="C76" s="65">
        <f>'Suburb and Elector Data'!D72</f>
        <v>0</v>
      </c>
      <c r="D76" s="65">
        <f>'Suburb and Elector Data'!E72</f>
        <v>0</v>
      </c>
      <c r="E76" s="65">
        <f>'Suburb and Elector Data'!F72</f>
        <v>0</v>
      </c>
      <c r="G76" s="65">
        <f t="shared" si="12"/>
        <v>0</v>
      </c>
      <c r="H76" s="65">
        <f t="shared" si="13"/>
        <v>0</v>
      </c>
      <c r="I76" s="65">
        <f t="shared" si="14"/>
        <v>0</v>
      </c>
      <c r="J76" s="65">
        <f t="shared" si="15"/>
        <v>0</v>
      </c>
      <c r="K76" s="65">
        <f t="shared" si="16"/>
        <v>0</v>
      </c>
      <c r="L76" s="65">
        <f t="shared" si="17"/>
        <v>0</v>
      </c>
      <c r="M76" s="65">
        <f t="shared" si="18"/>
        <v>0</v>
      </c>
      <c r="N76" s="65">
        <f t="shared" si="19"/>
        <v>0</v>
      </c>
      <c r="O76" s="65">
        <f t="shared" si="20"/>
        <v>0</v>
      </c>
      <c r="P76" s="65">
        <f t="shared" si="21"/>
        <v>0</v>
      </c>
      <c r="Q76" s="65">
        <f t="shared" si="22"/>
        <v>0</v>
      </c>
    </row>
    <row r="77" spans="1:17" ht="12.75">
      <c r="A77" s="2" t="str">
        <f>'Suburb and Elector Data'!C73</f>
        <v>M</v>
      </c>
      <c r="B77" s="17" t="s">
        <v>111</v>
      </c>
      <c r="C77" s="65">
        <f>'Suburb and Elector Data'!D73</f>
        <v>20</v>
      </c>
      <c r="D77" s="65">
        <f>'Suburb and Elector Data'!E73</f>
        <v>0</v>
      </c>
      <c r="E77" s="65">
        <f>'Suburb and Elector Data'!F73</f>
        <v>20</v>
      </c>
      <c r="G77" s="65">
        <f t="shared" si="12"/>
        <v>0</v>
      </c>
      <c r="H77" s="65">
        <f t="shared" si="13"/>
        <v>0</v>
      </c>
      <c r="I77" s="65">
        <f t="shared" si="14"/>
        <v>20</v>
      </c>
      <c r="J77" s="65">
        <f t="shared" si="15"/>
        <v>0</v>
      </c>
      <c r="K77" s="65">
        <f t="shared" si="16"/>
        <v>0</v>
      </c>
      <c r="L77" s="65">
        <f t="shared" si="17"/>
        <v>0</v>
      </c>
      <c r="M77" s="65">
        <f t="shared" si="18"/>
        <v>0</v>
      </c>
      <c r="N77" s="65">
        <f t="shared" si="19"/>
        <v>0</v>
      </c>
      <c r="O77" s="65">
        <f t="shared" si="20"/>
        <v>0</v>
      </c>
      <c r="P77" s="65">
        <f t="shared" si="21"/>
        <v>0</v>
      </c>
      <c r="Q77" s="65">
        <f t="shared" si="22"/>
        <v>0</v>
      </c>
    </row>
    <row r="78" spans="1:17" ht="12.75">
      <c r="A78" s="2" t="str">
        <f>'Suburb and Elector Data'!C74</f>
        <v>G</v>
      </c>
      <c r="B78" s="17" t="s">
        <v>12</v>
      </c>
      <c r="C78" s="65">
        <f>'Suburb and Elector Data'!D74</f>
        <v>2719</v>
      </c>
      <c r="D78" s="65">
        <f>'Suburb and Elector Data'!E74</f>
        <v>-30</v>
      </c>
      <c r="E78" s="65">
        <f>'Suburb and Elector Data'!F74</f>
        <v>2689</v>
      </c>
      <c r="G78" s="65">
        <f t="shared" si="12"/>
        <v>0</v>
      </c>
      <c r="H78" s="65">
        <f t="shared" si="13"/>
        <v>2689</v>
      </c>
      <c r="I78" s="65">
        <f t="shared" si="14"/>
        <v>0</v>
      </c>
      <c r="J78" s="65">
        <f t="shared" si="15"/>
        <v>0</v>
      </c>
      <c r="K78" s="65">
        <f t="shared" si="16"/>
        <v>0</v>
      </c>
      <c r="L78" s="65">
        <f t="shared" si="17"/>
        <v>0</v>
      </c>
      <c r="M78" s="65">
        <f t="shared" si="18"/>
        <v>0</v>
      </c>
      <c r="N78" s="65">
        <f t="shared" si="19"/>
        <v>0</v>
      </c>
      <c r="O78" s="65">
        <f t="shared" si="20"/>
        <v>0</v>
      </c>
      <c r="P78" s="65">
        <f t="shared" si="21"/>
        <v>0</v>
      </c>
      <c r="Q78" s="65">
        <f t="shared" si="22"/>
        <v>0</v>
      </c>
    </row>
    <row r="79" spans="1:17" ht="12.75">
      <c r="A79" s="2">
        <f>'Suburb and Elector Data'!C75</f>
        <v>0</v>
      </c>
      <c r="B79" s="18" t="s">
        <v>19</v>
      </c>
      <c r="C79" s="65">
        <f>'Suburb and Elector Data'!D75</f>
        <v>0</v>
      </c>
      <c r="D79" s="65">
        <f>'Suburb and Elector Data'!E75</f>
        <v>0</v>
      </c>
      <c r="E79" s="65">
        <f>'Suburb and Elector Data'!F75</f>
        <v>0</v>
      </c>
      <c r="G79" s="65">
        <f t="shared" si="12"/>
        <v>0</v>
      </c>
      <c r="H79" s="65">
        <f t="shared" si="13"/>
        <v>0</v>
      </c>
      <c r="I79" s="65">
        <f t="shared" si="14"/>
        <v>0</v>
      </c>
      <c r="J79" s="65">
        <f t="shared" si="15"/>
        <v>0</v>
      </c>
      <c r="K79" s="65">
        <f t="shared" si="16"/>
        <v>0</v>
      </c>
      <c r="L79" s="65">
        <f t="shared" si="17"/>
        <v>0</v>
      </c>
      <c r="M79" s="65">
        <f t="shared" si="18"/>
        <v>0</v>
      </c>
      <c r="N79" s="65">
        <f t="shared" si="19"/>
        <v>0</v>
      </c>
      <c r="O79" s="65">
        <f t="shared" si="20"/>
        <v>0</v>
      </c>
      <c r="P79" s="65">
        <f t="shared" si="21"/>
        <v>0</v>
      </c>
      <c r="Q79" s="65">
        <f t="shared" si="22"/>
        <v>0</v>
      </c>
    </row>
    <row r="80" spans="1:17" ht="12.75">
      <c r="A80" s="2" t="str">
        <f>'Suburb and Elector Data'!C76</f>
        <v>M</v>
      </c>
      <c r="B80" s="17" t="s">
        <v>33</v>
      </c>
      <c r="C80" s="65">
        <f>'Suburb and Elector Data'!D76</f>
        <v>3054</v>
      </c>
      <c r="D80" s="65">
        <f>'Suburb and Elector Data'!E76</f>
        <v>-1</v>
      </c>
      <c r="E80" s="65">
        <f>'Suburb and Elector Data'!F76</f>
        <v>3053</v>
      </c>
      <c r="G80" s="65">
        <f t="shared" si="12"/>
        <v>0</v>
      </c>
      <c r="H80" s="65">
        <f t="shared" si="13"/>
        <v>0</v>
      </c>
      <c r="I80" s="65">
        <f t="shared" si="14"/>
        <v>3053</v>
      </c>
      <c r="J80" s="65">
        <f t="shared" si="15"/>
        <v>0</v>
      </c>
      <c r="K80" s="65">
        <f t="shared" si="16"/>
        <v>0</v>
      </c>
      <c r="L80" s="65">
        <f t="shared" si="17"/>
        <v>0</v>
      </c>
      <c r="M80" s="65">
        <f t="shared" si="18"/>
        <v>0</v>
      </c>
      <c r="N80" s="65">
        <f t="shared" si="19"/>
        <v>0</v>
      </c>
      <c r="O80" s="65">
        <f t="shared" si="20"/>
        <v>0</v>
      </c>
      <c r="P80" s="65">
        <f t="shared" si="21"/>
        <v>0</v>
      </c>
      <c r="Q80" s="65">
        <f t="shared" si="22"/>
        <v>0</v>
      </c>
    </row>
    <row r="81" spans="1:17" ht="12.75">
      <c r="A81" s="2" t="str">
        <f>'Suburb and Elector Data'!C77</f>
        <v>M</v>
      </c>
      <c r="B81" s="17" t="s">
        <v>56</v>
      </c>
      <c r="C81" s="65">
        <f>'Suburb and Elector Data'!D77</f>
        <v>1751</v>
      </c>
      <c r="D81" s="65">
        <f>'Suburb and Elector Data'!E77</f>
        <v>-42</v>
      </c>
      <c r="E81" s="65">
        <f>'Suburb and Elector Data'!F77</f>
        <v>1709</v>
      </c>
      <c r="G81" s="65">
        <f t="shared" si="12"/>
        <v>0</v>
      </c>
      <c r="H81" s="65">
        <f t="shared" si="13"/>
        <v>0</v>
      </c>
      <c r="I81" s="65">
        <f t="shared" si="14"/>
        <v>1709</v>
      </c>
      <c r="J81" s="65">
        <f t="shared" si="15"/>
        <v>0</v>
      </c>
      <c r="K81" s="65">
        <f t="shared" si="16"/>
        <v>0</v>
      </c>
      <c r="L81" s="65">
        <f t="shared" si="17"/>
        <v>0</v>
      </c>
      <c r="M81" s="65">
        <f t="shared" si="18"/>
        <v>0</v>
      </c>
      <c r="N81" s="65">
        <f t="shared" si="19"/>
        <v>0</v>
      </c>
      <c r="O81" s="65">
        <f t="shared" si="20"/>
        <v>0</v>
      </c>
      <c r="P81" s="65">
        <f t="shared" si="21"/>
        <v>0</v>
      </c>
      <c r="Q81" s="65">
        <f t="shared" si="22"/>
        <v>0</v>
      </c>
    </row>
    <row r="82" spans="1:17" ht="12.75">
      <c r="A82" s="2" t="str">
        <f>'Suburb and Elector Data'!C78</f>
        <v>B</v>
      </c>
      <c r="B82" s="17" t="s">
        <v>78</v>
      </c>
      <c r="C82" s="65">
        <f>'Suburb and Elector Data'!D78</f>
        <v>1058</v>
      </c>
      <c r="D82" s="65">
        <f>'Suburb and Elector Data'!E78</f>
        <v>23</v>
      </c>
      <c r="E82" s="65">
        <f>'Suburb and Elector Data'!F78</f>
        <v>1081</v>
      </c>
      <c r="G82" s="65">
        <f t="shared" si="12"/>
        <v>1081</v>
      </c>
      <c r="H82" s="65">
        <f t="shared" si="13"/>
        <v>0</v>
      </c>
      <c r="I82" s="65">
        <f t="shared" si="14"/>
        <v>0</v>
      </c>
      <c r="J82" s="65">
        <f t="shared" si="15"/>
        <v>0</v>
      </c>
      <c r="K82" s="65">
        <f t="shared" si="16"/>
        <v>0</v>
      </c>
      <c r="L82" s="65">
        <f t="shared" si="17"/>
        <v>0</v>
      </c>
      <c r="M82" s="65">
        <f t="shared" si="18"/>
        <v>0</v>
      </c>
      <c r="N82" s="65">
        <f t="shared" si="19"/>
        <v>0</v>
      </c>
      <c r="O82" s="65">
        <f t="shared" si="20"/>
        <v>0</v>
      </c>
      <c r="P82" s="65">
        <f t="shared" si="21"/>
        <v>0</v>
      </c>
      <c r="Q82" s="65">
        <f t="shared" si="22"/>
        <v>0</v>
      </c>
    </row>
    <row r="83" spans="1:17" ht="12.75">
      <c r="A83" s="2" t="str">
        <f>'Suburb and Elector Data'!C79</f>
        <v>G</v>
      </c>
      <c r="B83" s="17" t="s">
        <v>13</v>
      </c>
      <c r="C83" s="65">
        <f>'Suburb and Elector Data'!D79</f>
        <v>2650</v>
      </c>
      <c r="D83" s="65">
        <f>'Suburb and Elector Data'!E79</f>
        <v>13</v>
      </c>
      <c r="E83" s="65">
        <f>'Suburb and Elector Data'!F79</f>
        <v>2663</v>
      </c>
      <c r="G83" s="65">
        <f t="shared" si="12"/>
        <v>0</v>
      </c>
      <c r="H83" s="65">
        <f t="shared" si="13"/>
        <v>2663</v>
      </c>
      <c r="I83" s="65">
        <f t="shared" si="14"/>
        <v>0</v>
      </c>
      <c r="J83" s="65">
        <f t="shared" si="15"/>
        <v>0</v>
      </c>
      <c r="K83" s="65">
        <f t="shared" si="16"/>
        <v>0</v>
      </c>
      <c r="L83" s="65">
        <f t="shared" si="17"/>
        <v>0</v>
      </c>
      <c r="M83" s="65">
        <f t="shared" si="18"/>
        <v>0</v>
      </c>
      <c r="N83" s="65">
        <f t="shared" si="19"/>
        <v>0</v>
      </c>
      <c r="O83" s="65">
        <f t="shared" si="20"/>
        <v>0</v>
      </c>
      <c r="P83" s="65">
        <f t="shared" si="21"/>
        <v>0</v>
      </c>
      <c r="Q83" s="65">
        <f t="shared" si="22"/>
        <v>0</v>
      </c>
    </row>
    <row r="84" spans="1:17" ht="12.75">
      <c r="A84" s="2" t="str">
        <f>'Suburb and Elector Data'!C80</f>
        <v>G</v>
      </c>
      <c r="B84" s="17" t="s">
        <v>29</v>
      </c>
      <c r="C84" s="65">
        <f>'Suburb and Elector Data'!D80</f>
        <v>1700</v>
      </c>
      <c r="D84" s="65">
        <f>'Suburb and Elector Data'!E80</f>
        <v>-10</v>
      </c>
      <c r="E84" s="65">
        <f>'Suburb and Elector Data'!F80</f>
        <v>1690</v>
      </c>
      <c r="G84" s="65">
        <f t="shared" si="12"/>
        <v>0</v>
      </c>
      <c r="H84" s="65">
        <f t="shared" si="13"/>
        <v>1690</v>
      </c>
      <c r="I84" s="65">
        <f t="shared" si="14"/>
        <v>0</v>
      </c>
      <c r="J84" s="65">
        <f t="shared" si="15"/>
        <v>0</v>
      </c>
      <c r="K84" s="65">
        <f t="shared" si="16"/>
        <v>0</v>
      </c>
      <c r="L84" s="65">
        <f t="shared" si="17"/>
        <v>0</v>
      </c>
      <c r="M84" s="65">
        <f t="shared" si="18"/>
        <v>0</v>
      </c>
      <c r="N84" s="65">
        <f t="shared" si="19"/>
        <v>0</v>
      </c>
      <c r="O84" s="65">
        <f t="shared" si="20"/>
        <v>0</v>
      </c>
      <c r="P84" s="65">
        <f t="shared" si="21"/>
        <v>0</v>
      </c>
      <c r="Q84" s="65">
        <f t="shared" si="22"/>
        <v>0</v>
      </c>
    </row>
    <row r="85" spans="1:17" ht="12.75">
      <c r="A85" s="2" t="str">
        <f>'Suburb and Elector Data'!C81</f>
        <v>M</v>
      </c>
      <c r="B85" s="17" t="s">
        <v>60</v>
      </c>
      <c r="C85" s="65">
        <f>'Suburb and Elector Data'!D81</f>
        <v>2102</v>
      </c>
      <c r="D85" s="65">
        <f>'Suburb and Elector Data'!E81</f>
        <v>-25</v>
      </c>
      <c r="E85" s="65">
        <f>'Suburb and Elector Data'!F81</f>
        <v>2077</v>
      </c>
      <c r="G85" s="65">
        <f t="shared" si="12"/>
        <v>0</v>
      </c>
      <c r="H85" s="65">
        <f t="shared" si="13"/>
        <v>0</v>
      </c>
      <c r="I85" s="65">
        <f t="shared" si="14"/>
        <v>2077</v>
      </c>
      <c r="J85" s="65">
        <f t="shared" si="15"/>
        <v>0</v>
      </c>
      <c r="K85" s="65">
        <f t="shared" si="16"/>
        <v>0</v>
      </c>
      <c r="L85" s="65">
        <f t="shared" si="17"/>
        <v>0</v>
      </c>
      <c r="M85" s="65">
        <f t="shared" si="18"/>
        <v>0</v>
      </c>
      <c r="N85" s="65">
        <f t="shared" si="19"/>
        <v>0</v>
      </c>
      <c r="O85" s="65">
        <f t="shared" si="20"/>
        <v>0</v>
      </c>
      <c r="P85" s="65">
        <f t="shared" si="21"/>
        <v>0</v>
      </c>
      <c r="Q85" s="65">
        <f t="shared" si="22"/>
        <v>0</v>
      </c>
    </row>
    <row r="86" spans="1:17" ht="12.75">
      <c r="A86" s="2" t="str">
        <f>'Suburb and Elector Data'!C82</f>
        <v>G</v>
      </c>
      <c r="B86" s="17" t="s">
        <v>18</v>
      </c>
      <c r="C86" s="65">
        <f>'Suburb and Elector Data'!D82</f>
        <v>1899</v>
      </c>
      <c r="D86" s="65">
        <f>'Suburb and Elector Data'!E82</f>
        <v>73</v>
      </c>
      <c r="E86" s="65">
        <f>'Suburb and Elector Data'!F82</f>
        <v>1972</v>
      </c>
      <c r="G86" s="65">
        <f t="shared" si="12"/>
        <v>0</v>
      </c>
      <c r="H86" s="65">
        <f t="shared" si="13"/>
        <v>1972</v>
      </c>
      <c r="I86" s="65">
        <f t="shared" si="14"/>
        <v>0</v>
      </c>
      <c r="J86" s="65">
        <f t="shared" si="15"/>
        <v>0</v>
      </c>
      <c r="K86" s="65">
        <f t="shared" si="16"/>
        <v>0</v>
      </c>
      <c r="L86" s="65">
        <f t="shared" si="17"/>
        <v>0</v>
      </c>
      <c r="M86" s="65">
        <f t="shared" si="18"/>
        <v>0</v>
      </c>
      <c r="N86" s="65">
        <f t="shared" si="19"/>
        <v>0</v>
      </c>
      <c r="O86" s="65">
        <f t="shared" si="20"/>
        <v>0</v>
      </c>
      <c r="P86" s="65">
        <f t="shared" si="21"/>
        <v>0</v>
      </c>
      <c r="Q86" s="65">
        <f t="shared" si="22"/>
        <v>0</v>
      </c>
    </row>
    <row r="87" spans="1:17" ht="12.75">
      <c r="A87" s="2" t="str">
        <f>'Suburb and Elector Data'!C83</f>
        <v>G</v>
      </c>
      <c r="B87" s="17" t="s">
        <v>23</v>
      </c>
      <c r="C87" s="65">
        <f>'Suburb and Elector Data'!D83</f>
        <v>2497</v>
      </c>
      <c r="D87" s="65">
        <f>'Suburb and Elector Data'!E83</f>
        <v>-33</v>
      </c>
      <c r="E87" s="65">
        <f>'Suburb and Elector Data'!F83</f>
        <v>2464</v>
      </c>
      <c r="G87" s="65">
        <f t="shared" si="12"/>
        <v>0</v>
      </c>
      <c r="H87" s="65">
        <f t="shared" si="13"/>
        <v>2464</v>
      </c>
      <c r="I87" s="65">
        <f t="shared" si="14"/>
        <v>0</v>
      </c>
      <c r="J87" s="65">
        <f t="shared" si="15"/>
        <v>0</v>
      </c>
      <c r="K87" s="65">
        <f t="shared" si="16"/>
        <v>0</v>
      </c>
      <c r="L87" s="65">
        <f t="shared" si="17"/>
        <v>0</v>
      </c>
      <c r="M87" s="65">
        <f t="shared" si="18"/>
        <v>0</v>
      </c>
      <c r="N87" s="65">
        <f t="shared" si="19"/>
        <v>0</v>
      </c>
      <c r="O87" s="65">
        <f t="shared" si="20"/>
        <v>0</v>
      </c>
      <c r="P87" s="65">
        <f t="shared" si="21"/>
        <v>0</v>
      </c>
      <c r="Q87" s="65">
        <f t="shared" si="22"/>
        <v>0</v>
      </c>
    </row>
    <row r="88" spans="1:17" ht="12.75">
      <c r="A88" s="2" t="str">
        <f>'Suburb and Elector Data'!C84</f>
        <v>M</v>
      </c>
      <c r="B88" s="17" t="s">
        <v>143</v>
      </c>
      <c r="C88" s="65">
        <f>'Suburb and Elector Data'!D84</f>
        <v>0</v>
      </c>
      <c r="D88" s="65">
        <f>'Suburb and Elector Data'!E84</f>
        <v>0</v>
      </c>
      <c r="E88" s="65">
        <f>'Suburb and Elector Data'!F84</f>
        <v>0</v>
      </c>
      <c r="G88" s="65">
        <f t="shared" si="12"/>
        <v>0</v>
      </c>
      <c r="H88" s="65">
        <f t="shared" si="13"/>
        <v>0</v>
      </c>
      <c r="I88" s="65">
        <f t="shared" si="14"/>
        <v>0</v>
      </c>
      <c r="J88" s="65">
        <f t="shared" si="15"/>
        <v>0</v>
      </c>
      <c r="K88" s="65">
        <f t="shared" si="16"/>
        <v>0</v>
      </c>
      <c r="L88" s="65">
        <f t="shared" si="17"/>
        <v>0</v>
      </c>
      <c r="M88" s="65">
        <f t="shared" si="18"/>
        <v>0</v>
      </c>
      <c r="N88" s="65">
        <f t="shared" si="19"/>
        <v>0</v>
      </c>
      <c r="O88" s="65">
        <f t="shared" si="20"/>
        <v>0</v>
      </c>
      <c r="P88" s="65">
        <f t="shared" si="21"/>
        <v>0</v>
      </c>
      <c r="Q88" s="65">
        <f t="shared" si="22"/>
        <v>0</v>
      </c>
    </row>
    <row r="89" spans="1:17" ht="12.75">
      <c r="A89" s="2" t="str">
        <f>'Suburb and Elector Data'!C85</f>
        <v>M</v>
      </c>
      <c r="B89" s="17" t="s">
        <v>6</v>
      </c>
      <c r="C89" s="65">
        <f>'Suburb and Elector Data'!D85</f>
        <v>2</v>
      </c>
      <c r="D89" s="65">
        <f>'Suburb and Elector Data'!E85</f>
        <v>0</v>
      </c>
      <c r="E89" s="65">
        <f>'Suburb and Elector Data'!F85</f>
        <v>2</v>
      </c>
      <c r="G89" s="65">
        <f t="shared" si="12"/>
        <v>0</v>
      </c>
      <c r="H89" s="65">
        <f t="shared" si="13"/>
        <v>0</v>
      </c>
      <c r="I89" s="65">
        <f t="shared" si="14"/>
        <v>2</v>
      </c>
      <c r="J89" s="65">
        <f t="shared" si="15"/>
        <v>0</v>
      </c>
      <c r="K89" s="65">
        <f t="shared" si="16"/>
        <v>0</v>
      </c>
      <c r="L89" s="65">
        <f t="shared" si="17"/>
        <v>0</v>
      </c>
      <c r="M89" s="65">
        <f t="shared" si="18"/>
        <v>0</v>
      </c>
      <c r="N89" s="65">
        <f t="shared" si="19"/>
        <v>0</v>
      </c>
      <c r="O89" s="65">
        <f t="shared" si="20"/>
        <v>0</v>
      </c>
      <c r="P89" s="65">
        <f t="shared" si="21"/>
        <v>0</v>
      </c>
      <c r="Q89" s="65">
        <f t="shared" si="22"/>
        <v>0</v>
      </c>
    </row>
    <row r="90" spans="1:17" ht="12.75">
      <c r="A90" s="2" t="str">
        <f>'Suburb and Elector Data'!C86</f>
        <v>B</v>
      </c>
      <c r="B90" s="17" t="s">
        <v>81</v>
      </c>
      <c r="C90" s="65">
        <f>'Suburb and Elector Data'!D86</f>
        <v>3988</v>
      </c>
      <c r="D90" s="65">
        <f>'Suburb and Elector Data'!E86</f>
        <v>5</v>
      </c>
      <c r="E90" s="65">
        <f>'Suburb and Elector Data'!F86</f>
        <v>3993</v>
      </c>
      <c r="G90" s="65">
        <f t="shared" si="12"/>
        <v>3993</v>
      </c>
      <c r="H90" s="65">
        <f t="shared" si="13"/>
        <v>0</v>
      </c>
      <c r="I90" s="65">
        <f t="shared" si="14"/>
        <v>0</v>
      </c>
      <c r="J90" s="65">
        <f t="shared" si="15"/>
        <v>0</v>
      </c>
      <c r="K90" s="65">
        <f t="shared" si="16"/>
        <v>0</v>
      </c>
      <c r="L90" s="65">
        <f t="shared" si="17"/>
        <v>0</v>
      </c>
      <c r="M90" s="65">
        <f t="shared" si="18"/>
        <v>0</v>
      </c>
      <c r="N90" s="65">
        <f t="shared" si="19"/>
        <v>0</v>
      </c>
      <c r="O90" s="65">
        <f t="shared" si="20"/>
        <v>0</v>
      </c>
      <c r="P90" s="65">
        <f t="shared" si="21"/>
        <v>0</v>
      </c>
      <c r="Q90" s="65">
        <f t="shared" si="22"/>
        <v>0</v>
      </c>
    </row>
    <row r="91" spans="1:17" ht="12.75">
      <c r="A91" s="2">
        <f>'Suburb and Elector Data'!C87</f>
        <v>0</v>
      </c>
      <c r="B91" s="18" t="s">
        <v>104</v>
      </c>
      <c r="C91" s="65">
        <f>'Suburb and Elector Data'!D87</f>
        <v>0</v>
      </c>
      <c r="D91" s="65">
        <f>'Suburb and Elector Data'!E87</f>
        <v>0</v>
      </c>
      <c r="E91" s="65">
        <f>'Suburb and Elector Data'!F87</f>
        <v>0</v>
      </c>
      <c r="G91" s="65">
        <f t="shared" si="12"/>
        <v>0</v>
      </c>
      <c r="H91" s="65">
        <f t="shared" si="13"/>
        <v>0</v>
      </c>
      <c r="I91" s="65">
        <f t="shared" si="14"/>
        <v>0</v>
      </c>
      <c r="J91" s="65">
        <f t="shared" si="15"/>
        <v>0</v>
      </c>
      <c r="K91" s="65">
        <f t="shared" si="16"/>
        <v>0</v>
      </c>
      <c r="L91" s="65">
        <f t="shared" si="17"/>
        <v>0</v>
      </c>
      <c r="M91" s="65">
        <f t="shared" si="18"/>
        <v>0</v>
      </c>
      <c r="N91" s="65">
        <f t="shared" si="19"/>
        <v>0</v>
      </c>
      <c r="O91" s="65">
        <f t="shared" si="20"/>
        <v>0</v>
      </c>
      <c r="P91" s="65">
        <f t="shared" si="21"/>
        <v>0</v>
      </c>
      <c r="Q91" s="65">
        <f t="shared" si="22"/>
        <v>0</v>
      </c>
    </row>
    <row r="92" spans="1:17" ht="12.75">
      <c r="A92" s="2" t="str">
        <f>'Suburb and Elector Data'!C88</f>
        <v>M</v>
      </c>
      <c r="B92" s="17" t="s">
        <v>112</v>
      </c>
      <c r="C92" s="65">
        <f>'Suburb and Elector Data'!D88</f>
        <v>0</v>
      </c>
      <c r="D92" s="65">
        <f>'Suburb and Elector Data'!E88</f>
        <v>0</v>
      </c>
      <c r="E92" s="65">
        <f>'Suburb and Elector Data'!F88</f>
        <v>0</v>
      </c>
      <c r="G92" s="65">
        <f t="shared" si="12"/>
        <v>0</v>
      </c>
      <c r="H92" s="65">
        <f t="shared" si="13"/>
        <v>0</v>
      </c>
      <c r="I92" s="65">
        <f t="shared" si="14"/>
        <v>0</v>
      </c>
      <c r="J92" s="65">
        <f t="shared" si="15"/>
        <v>0</v>
      </c>
      <c r="K92" s="65">
        <f t="shared" si="16"/>
        <v>0</v>
      </c>
      <c r="L92" s="65">
        <f t="shared" si="17"/>
        <v>0</v>
      </c>
      <c r="M92" s="65">
        <f t="shared" si="18"/>
        <v>0</v>
      </c>
      <c r="N92" s="65">
        <f t="shared" si="19"/>
        <v>0</v>
      </c>
      <c r="O92" s="65">
        <f t="shared" si="20"/>
        <v>0</v>
      </c>
      <c r="P92" s="65">
        <f t="shared" si="21"/>
        <v>0</v>
      </c>
      <c r="Q92" s="65">
        <f t="shared" si="22"/>
        <v>0</v>
      </c>
    </row>
    <row r="93" spans="1:17" ht="12.75">
      <c r="A93" s="2">
        <f>'Suburb and Elector Data'!C89</f>
        <v>0</v>
      </c>
      <c r="B93" s="18" t="s">
        <v>107</v>
      </c>
      <c r="C93" s="65">
        <f>'Suburb and Elector Data'!D89</f>
        <v>0</v>
      </c>
      <c r="D93" s="65">
        <f>'Suburb and Elector Data'!E89</f>
        <v>0</v>
      </c>
      <c r="E93" s="65">
        <f>'Suburb and Elector Data'!F89</f>
        <v>0</v>
      </c>
      <c r="G93" s="65">
        <f t="shared" si="12"/>
        <v>0</v>
      </c>
      <c r="H93" s="65">
        <f t="shared" si="13"/>
        <v>0</v>
      </c>
      <c r="I93" s="65">
        <f t="shared" si="14"/>
        <v>0</v>
      </c>
      <c r="J93" s="65">
        <f t="shared" si="15"/>
        <v>0</v>
      </c>
      <c r="K93" s="65">
        <f t="shared" si="16"/>
        <v>0</v>
      </c>
      <c r="L93" s="65">
        <f t="shared" si="17"/>
        <v>0</v>
      </c>
      <c r="M93" s="65">
        <f t="shared" si="18"/>
        <v>0</v>
      </c>
      <c r="N93" s="65">
        <f t="shared" si="19"/>
        <v>0</v>
      </c>
      <c r="O93" s="65">
        <f t="shared" si="20"/>
        <v>0</v>
      </c>
      <c r="P93" s="65">
        <f t="shared" si="21"/>
        <v>0</v>
      </c>
      <c r="Q93" s="65">
        <f t="shared" si="22"/>
        <v>0</v>
      </c>
    </row>
    <row r="94" spans="1:17" ht="12.75">
      <c r="A94" s="2" t="str">
        <f>'Suburb and Elector Data'!C90</f>
        <v>M</v>
      </c>
      <c r="B94" s="17" t="s">
        <v>70</v>
      </c>
      <c r="C94" s="65">
        <f>'Suburb and Elector Data'!D90</f>
        <v>3956</v>
      </c>
      <c r="D94" s="65">
        <f>'Suburb and Elector Data'!E90</f>
        <v>-39</v>
      </c>
      <c r="E94" s="65">
        <f>'Suburb and Elector Data'!F90</f>
        <v>3917</v>
      </c>
      <c r="G94" s="65">
        <f t="shared" si="12"/>
        <v>0</v>
      </c>
      <c r="H94" s="65">
        <f t="shared" si="13"/>
        <v>0</v>
      </c>
      <c r="I94" s="65">
        <f t="shared" si="14"/>
        <v>3917</v>
      </c>
      <c r="J94" s="65">
        <f t="shared" si="15"/>
        <v>0</v>
      </c>
      <c r="K94" s="65">
        <f t="shared" si="16"/>
        <v>0</v>
      </c>
      <c r="L94" s="65">
        <f t="shared" si="17"/>
        <v>0</v>
      </c>
      <c r="M94" s="65">
        <f t="shared" si="18"/>
        <v>0</v>
      </c>
      <c r="N94" s="65">
        <f t="shared" si="19"/>
        <v>0</v>
      </c>
      <c r="O94" s="65">
        <f t="shared" si="20"/>
        <v>0</v>
      </c>
      <c r="P94" s="65">
        <f t="shared" si="21"/>
        <v>0</v>
      </c>
      <c r="Q94" s="65">
        <f t="shared" si="22"/>
        <v>0</v>
      </c>
    </row>
    <row r="95" spans="1:17" ht="12.75">
      <c r="A95" s="2" t="str">
        <f>'Suburb and Elector Data'!C91</f>
        <v>M</v>
      </c>
      <c r="B95" s="17" t="s">
        <v>1</v>
      </c>
      <c r="C95" s="65">
        <f>'Suburb and Elector Data'!D91</f>
        <v>5906</v>
      </c>
      <c r="D95" s="65">
        <f>'Suburb and Elector Data'!E91</f>
        <v>22</v>
      </c>
      <c r="E95" s="65">
        <f>'Suburb and Elector Data'!F91</f>
        <v>5928</v>
      </c>
      <c r="G95" s="65">
        <f t="shared" si="12"/>
        <v>0</v>
      </c>
      <c r="H95" s="65">
        <f t="shared" si="13"/>
        <v>0</v>
      </c>
      <c r="I95" s="65">
        <f t="shared" si="14"/>
        <v>5928</v>
      </c>
      <c r="J95" s="65">
        <f t="shared" si="15"/>
        <v>0</v>
      </c>
      <c r="K95" s="65">
        <f t="shared" si="16"/>
        <v>0</v>
      </c>
      <c r="L95" s="65">
        <f t="shared" si="17"/>
        <v>0</v>
      </c>
      <c r="M95" s="65">
        <f t="shared" si="18"/>
        <v>0</v>
      </c>
      <c r="N95" s="65">
        <f t="shared" si="19"/>
        <v>0</v>
      </c>
      <c r="O95" s="65">
        <f t="shared" si="20"/>
        <v>0</v>
      </c>
      <c r="P95" s="65">
        <f t="shared" si="21"/>
        <v>0</v>
      </c>
      <c r="Q95" s="65">
        <f t="shared" si="22"/>
        <v>0</v>
      </c>
    </row>
    <row r="96" spans="1:17" ht="12.75">
      <c r="A96" s="2" t="str">
        <f>'Suburb and Elector Data'!C92</f>
        <v>G</v>
      </c>
      <c r="B96" s="17" t="s">
        <v>2</v>
      </c>
      <c r="C96" s="65">
        <f>'Suburb and Elector Data'!D92</f>
        <v>4044</v>
      </c>
      <c r="D96" s="65">
        <f>'Suburb and Elector Data'!E92</f>
        <v>183</v>
      </c>
      <c r="E96" s="65">
        <f>'Suburb and Elector Data'!F92</f>
        <v>4227</v>
      </c>
      <c r="G96" s="65">
        <f t="shared" si="12"/>
        <v>0</v>
      </c>
      <c r="H96" s="65">
        <f t="shared" si="13"/>
        <v>4227</v>
      </c>
      <c r="I96" s="65">
        <f t="shared" si="14"/>
        <v>0</v>
      </c>
      <c r="J96" s="65">
        <f t="shared" si="15"/>
        <v>0</v>
      </c>
      <c r="K96" s="65">
        <f t="shared" si="16"/>
        <v>0</v>
      </c>
      <c r="L96" s="65">
        <f t="shared" si="17"/>
        <v>0</v>
      </c>
      <c r="M96" s="65">
        <f t="shared" si="18"/>
        <v>0</v>
      </c>
      <c r="N96" s="65">
        <f t="shared" si="19"/>
        <v>0</v>
      </c>
      <c r="O96" s="65">
        <f t="shared" si="20"/>
        <v>0</v>
      </c>
      <c r="P96" s="65">
        <f t="shared" si="21"/>
        <v>0</v>
      </c>
      <c r="Q96" s="65">
        <f t="shared" si="22"/>
        <v>0</v>
      </c>
    </row>
    <row r="97" spans="1:17" ht="12.75">
      <c r="A97" s="2" t="str">
        <f>'Suburb and Elector Data'!C93</f>
        <v>M</v>
      </c>
      <c r="B97" s="17" t="s">
        <v>75</v>
      </c>
      <c r="C97" s="65">
        <f>'Suburb and Elector Data'!D93</f>
        <v>188</v>
      </c>
      <c r="D97" s="65">
        <f>'Suburb and Elector Data'!E93</f>
        <v>0</v>
      </c>
      <c r="E97" s="65">
        <f>'Suburb and Elector Data'!F93</f>
        <v>188</v>
      </c>
      <c r="G97" s="65">
        <f t="shared" si="12"/>
        <v>0</v>
      </c>
      <c r="H97" s="65">
        <f t="shared" si="13"/>
        <v>0</v>
      </c>
      <c r="I97" s="65">
        <f t="shared" si="14"/>
        <v>188</v>
      </c>
      <c r="J97" s="65">
        <f t="shared" si="15"/>
        <v>0</v>
      </c>
      <c r="K97" s="65">
        <f t="shared" si="16"/>
        <v>0</v>
      </c>
      <c r="L97" s="65">
        <f t="shared" si="17"/>
        <v>0</v>
      </c>
      <c r="M97" s="65">
        <f t="shared" si="18"/>
        <v>0</v>
      </c>
      <c r="N97" s="65">
        <f t="shared" si="19"/>
        <v>0</v>
      </c>
      <c r="O97" s="65">
        <f t="shared" si="20"/>
        <v>0</v>
      </c>
      <c r="P97" s="65">
        <f t="shared" si="21"/>
        <v>0</v>
      </c>
      <c r="Q97" s="65">
        <f t="shared" si="22"/>
        <v>0</v>
      </c>
    </row>
    <row r="98" spans="1:17" ht="12.75">
      <c r="A98" s="2" t="str">
        <f>'Suburb and Elector Data'!C94</f>
        <v>M</v>
      </c>
      <c r="B98" s="17" t="s">
        <v>32</v>
      </c>
      <c r="C98" s="65">
        <f>'Suburb and Elector Data'!D94</f>
        <v>3432</v>
      </c>
      <c r="D98" s="65">
        <f>'Suburb and Elector Data'!E94</f>
        <v>31</v>
      </c>
      <c r="E98" s="65">
        <f>'Suburb and Elector Data'!F94</f>
        <v>3463</v>
      </c>
      <c r="G98" s="65">
        <f t="shared" si="12"/>
        <v>0</v>
      </c>
      <c r="H98" s="65">
        <f t="shared" si="13"/>
        <v>0</v>
      </c>
      <c r="I98" s="65">
        <f t="shared" si="14"/>
        <v>3463</v>
      </c>
      <c r="J98" s="65">
        <f t="shared" si="15"/>
        <v>0</v>
      </c>
      <c r="K98" s="65">
        <f t="shared" si="16"/>
        <v>0</v>
      </c>
      <c r="L98" s="65">
        <f t="shared" si="17"/>
        <v>0</v>
      </c>
      <c r="M98" s="65">
        <f t="shared" si="18"/>
        <v>0</v>
      </c>
      <c r="N98" s="65">
        <f t="shared" si="19"/>
        <v>0</v>
      </c>
      <c r="O98" s="65">
        <f t="shared" si="20"/>
        <v>0</v>
      </c>
      <c r="P98" s="65">
        <f t="shared" si="21"/>
        <v>0</v>
      </c>
      <c r="Q98" s="65">
        <f t="shared" si="22"/>
        <v>0</v>
      </c>
    </row>
    <row r="99" spans="1:17" ht="12.75">
      <c r="A99" s="2" t="str">
        <f>'Suburb and Elector Data'!C95</f>
        <v>M</v>
      </c>
      <c r="B99" s="17" t="s">
        <v>59</v>
      </c>
      <c r="C99" s="65">
        <f>'Suburb and Elector Data'!D95</f>
        <v>597</v>
      </c>
      <c r="D99" s="65">
        <f>'Suburb and Elector Data'!E95</f>
        <v>107</v>
      </c>
      <c r="E99" s="65">
        <f>'Suburb and Elector Data'!F95</f>
        <v>704</v>
      </c>
      <c r="G99" s="65">
        <f t="shared" si="12"/>
        <v>0</v>
      </c>
      <c r="H99" s="65">
        <f t="shared" si="13"/>
        <v>0</v>
      </c>
      <c r="I99" s="65">
        <f t="shared" si="14"/>
        <v>704</v>
      </c>
      <c r="J99" s="65">
        <f t="shared" si="15"/>
        <v>0</v>
      </c>
      <c r="K99" s="65">
        <f t="shared" si="16"/>
        <v>0</v>
      </c>
      <c r="L99" s="65">
        <f t="shared" si="17"/>
        <v>0</v>
      </c>
      <c r="M99" s="65">
        <f t="shared" si="18"/>
        <v>0</v>
      </c>
      <c r="N99" s="65">
        <f t="shared" si="19"/>
        <v>0</v>
      </c>
      <c r="O99" s="65">
        <f t="shared" si="20"/>
        <v>0</v>
      </c>
      <c r="P99" s="65">
        <f t="shared" si="21"/>
        <v>0</v>
      </c>
      <c r="Q99" s="65">
        <f t="shared" si="22"/>
        <v>0</v>
      </c>
    </row>
    <row r="100" spans="1:17" ht="12.75">
      <c r="A100" s="2" t="str">
        <f>'Suburb and Elector Data'!C96</f>
        <v>B</v>
      </c>
      <c r="B100" s="17" t="s">
        <v>88</v>
      </c>
      <c r="C100" s="65">
        <f>'Suburb and Elector Data'!D96</f>
        <v>1235</v>
      </c>
      <c r="D100" s="65">
        <f>'Suburb and Elector Data'!E96</f>
        <v>4</v>
      </c>
      <c r="E100" s="65">
        <f>'Suburb and Elector Data'!F96</f>
        <v>1239</v>
      </c>
      <c r="G100" s="65">
        <f t="shared" si="12"/>
        <v>1239</v>
      </c>
      <c r="H100" s="65">
        <f t="shared" si="13"/>
        <v>0</v>
      </c>
      <c r="I100" s="65">
        <f t="shared" si="14"/>
        <v>0</v>
      </c>
      <c r="J100" s="65">
        <f t="shared" si="15"/>
        <v>0</v>
      </c>
      <c r="K100" s="65">
        <f t="shared" si="16"/>
        <v>0</v>
      </c>
      <c r="L100" s="65">
        <f t="shared" si="17"/>
        <v>0</v>
      </c>
      <c r="M100" s="65">
        <f t="shared" si="18"/>
        <v>0</v>
      </c>
      <c r="N100" s="65">
        <f t="shared" si="19"/>
        <v>0</v>
      </c>
      <c r="O100" s="65">
        <f t="shared" si="20"/>
        <v>0</v>
      </c>
      <c r="P100" s="65">
        <f t="shared" si="21"/>
        <v>0</v>
      </c>
      <c r="Q100" s="65">
        <f t="shared" si="22"/>
        <v>0</v>
      </c>
    </row>
    <row r="101" spans="1:17" ht="12.75">
      <c r="A101" s="2" t="str">
        <f>'Suburb and Elector Data'!C97</f>
        <v>G</v>
      </c>
      <c r="B101" s="17" t="s">
        <v>26</v>
      </c>
      <c r="C101" s="65">
        <f>'Suburb and Elector Data'!D97</f>
        <v>1951</v>
      </c>
      <c r="D101" s="65">
        <f>'Suburb and Elector Data'!E97</f>
        <v>-18</v>
      </c>
      <c r="E101" s="65">
        <f>'Suburb and Elector Data'!F97</f>
        <v>1933</v>
      </c>
      <c r="G101" s="65">
        <f t="shared" si="12"/>
        <v>0</v>
      </c>
      <c r="H101" s="65">
        <f t="shared" si="13"/>
        <v>1933</v>
      </c>
      <c r="I101" s="65">
        <f t="shared" si="14"/>
        <v>0</v>
      </c>
      <c r="J101" s="65">
        <f t="shared" si="15"/>
        <v>0</v>
      </c>
      <c r="K101" s="65">
        <f t="shared" si="16"/>
        <v>0</v>
      </c>
      <c r="L101" s="65">
        <f t="shared" si="17"/>
        <v>0</v>
      </c>
      <c r="M101" s="65">
        <f t="shared" si="18"/>
        <v>0</v>
      </c>
      <c r="N101" s="65">
        <f t="shared" si="19"/>
        <v>0</v>
      </c>
      <c r="O101" s="65">
        <f t="shared" si="20"/>
        <v>0</v>
      </c>
      <c r="P101" s="65">
        <f t="shared" si="21"/>
        <v>0</v>
      </c>
      <c r="Q101" s="65">
        <f t="shared" si="22"/>
        <v>0</v>
      </c>
    </row>
    <row r="102" spans="1:17" ht="12.75">
      <c r="A102" s="2" t="str">
        <f>'Suburb and Elector Data'!C98</f>
        <v>M</v>
      </c>
      <c r="B102" s="17" t="s">
        <v>4</v>
      </c>
      <c r="C102" s="65">
        <f>'Suburb and Elector Data'!D98</f>
        <v>3788</v>
      </c>
      <c r="D102" s="65">
        <f>'Suburb and Elector Data'!E98</f>
        <v>10</v>
      </c>
      <c r="E102" s="65">
        <f>'Suburb and Elector Data'!F98</f>
        <v>3798</v>
      </c>
      <c r="G102" s="65">
        <f t="shared" si="12"/>
        <v>0</v>
      </c>
      <c r="H102" s="65">
        <f t="shared" si="13"/>
        <v>0</v>
      </c>
      <c r="I102" s="65">
        <f t="shared" si="14"/>
        <v>3798</v>
      </c>
      <c r="J102" s="65">
        <f t="shared" si="15"/>
        <v>0</v>
      </c>
      <c r="K102" s="65">
        <f t="shared" si="16"/>
        <v>0</v>
      </c>
      <c r="L102" s="65">
        <f t="shared" si="17"/>
        <v>0</v>
      </c>
      <c r="M102" s="65">
        <f t="shared" si="18"/>
        <v>0</v>
      </c>
      <c r="N102" s="65">
        <f t="shared" si="19"/>
        <v>0</v>
      </c>
      <c r="O102" s="65">
        <f t="shared" si="20"/>
        <v>0</v>
      </c>
      <c r="P102" s="65">
        <f t="shared" si="21"/>
        <v>0</v>
      </c>
      <c r="Q102" s="65">
        <f t="shared" si="22"/>
        <v>0</v>
      </c>
    </row>
    <row r="103" spans="1:17" ht="12.75">
      <c r="A103" s="2" t="str">
        <f>'Suburb and Elector Data'!C99</f>
        <v>M</v>
      </c>
      <c r="B103" s="17" t="s">
        <v>72</v>
      </c>
      <c r="C103" s="65">
        <f>'Suburb and Elector Data'!D99</f>
        <v>5</v>
      </c>
      <c r="D103" s="65">
        <f>'Suburb and Elector Data'!E99</f>
        <v>0</v>
      </c>
      <c r="E103" s="65">
        <f>'Suburb and Elector Data'!F99</f>
        <v>5</v>
      </c>
      <c r="G103" s="65">
        <f t="shared" si="12"/>
        <v>0</v>
      </c>
      <c r="H103" s="65">
        <f t="shared" si="13"/>
        <v>0</v>
      </c>
      <c r="I103" s="65">
        <f t="shared" si="14"/>
        <v>5</v>
      </c>
      <c r="J103" s="65">
        <f t="shared" si="15"/>
        <v>0</v>
      </c>
      <c r="K103" s="65">
        <f t="shared" si="16"/>
        <v>0</v>
      </c>
      <c r="L103" s="65">
        <f t="shared" si="17"/>
        <v>0</v>
      </c>
      <c r="M103" s="65">
        <f t="shared" si="18"/>
        <v>0</v>
      </c>
      <c r="N103" s="65">
        <f t="shared" si="19"/>
        <v>0</v>
      </c>
      <c r="O103" s="65">
        <f t="shared" si="20"/>
        <v>0</v>
      </c>
      <c r="P103" s="65">
        <f t="shared" si="21"/>
        <v>0</v>
      </c>
      <c r="Q103" s="65">
        <f t="shared" si="22"/>
        <v>0</v>
      </c>
    </row>
    <row r="104" spans="1:17" ht="12.75">
      <c r="A104" s="2" t="str">
        <f>'Suburb and Elector Data'!C100</f>
        <v>B</v>
      </c>
      <c r="B104" s="17" t="s">
        <v>64</v>
      </c>
      <c r="C104" s="65">
        <f>'Suburb and Elector Data'!D100</f>
        <v>1852</v>
      </c>
      <c r="D104" s="65">
        <f>'Suburb and Elector Data'!E100</f>
        <v>-19</v>
      </c>
      <c r="E104" s="65">
        <f>'Suburb and Elector Data'!F100</f>
        <v>1833</v>
      </c>
      <c r="G104" s="65">
        <f t="shared" si="12"/>
        <v>1833</v>
      </c>
      <c r="H104" s="65">
        <f t="shared" si="13"/>
        <v>0</v>
      </c>
      <c r="I104" s="65">
        <f t="shared" si="14"/>
        <v>0</v>
      </c>
      <c r="J104" s="65">
        <f t="shared" si="15"/>
        <v>0</v>
      </c>
      <c r="K104" s="65">
        <f t="shared" si="16"/>
        <v>0</v>
      </c>
      <c r="L104" s="65">
        <f t="shared" si="17"/>
        <v>0</v>
      </c>
      <c r="M104" s="65">
        <f t="shared" si="18"/>
        <v>0</v>
      </c>
      <c r="N104" s="65">
        <f t="shared" si="19"/>
        <v>0</v>
      </c>
      <c r="O104" s="65">
        <f t="shared" si="20"/>
        <v>0</v>
      </c>
      <c r="P104" s="65">
        <f t="shared" si="21"/>
        <v>0</v>
      </c>
      <c r="Q104" s="65">
        <f t="shared" si="22"/>
        <v>0</v>
      </c>
    </row>
    <row r="105" spans="1:17" ht="12.75">
      <c r="A105" s="2" t="str">
        <f>'Suburb and Elector Data'!C101</f>
        <v>M</v>
      </c>
      <c r="B105" s="17" t="s">
        <v>57</v>
      </c>
      <c r="C105" s="65">
        <f>'Suburb and Elector Data'!D101</f>
        <v>1345</v>
      </c>
      <c r="D105" s="65">
        <f>'Suburb and Elector Data'!E101</f>
        <v>31</v>
      </c>
      <c r="E105" s="65">
        <f>'Suburb and Elector Data'!F101</f>
        <v>1376</v>
      </c>
      <c r="G105" s="65">
        <f t="shared" si="12"/>
        <v>0</v>
      </c>
      <c r="H105" s="65">
        <f t="shared" si="13"/>
        <v>0</v>
      </c>
      <c r="I105" s="65">
        <f t="shared" si="14"/>
        <v>1376</v>
      </c>
      <c r="J105" s="65">
        <f t="shared" si="15"/>
        <v>0</v>
      </c>
      <c r="K105" s="65">
        <f t="shared" si="16"/>
        <v>0</v>
      </c>
      <c r="L105" s="65">
        <f t="shared" si="17"/>
        <v>0</v>
      </c>
      <c r="M105" s="65">
        <f t="shared" si="18"/>
        <v>0</v>
      </c>
      <c r="N105" s="65">
        <f t="shared" si="19"/>
        <v>0</v>
      </c>
      <c r="O105" s="65">
        <f t="shared" si="20"/>
        <v>0</v>
      </c>
      <c r="P105" s="65">
        <f t="shared" si="21"/>
        <v>0</v>
      </c>
      <c r="Q105" s="65">
        <f t="shared" si="22"/>
        <v>0</v>
      </c>
    </row>
    <row r="106" spans="1:17" ht="12.75">
      <c r="A106" s="2" t="str">
        <f>'Suburb and Elector Data'!C102</f>
        <v>M</v>
      </c>
      <c r="B106" s="17" t="s">
        <v>39</v>
      </c>
      <c r="C106" s="65">
        <f>'Suburb and Elector Data'!D102</f>
        <v>200</v>
      </c>
      <c r="D106" s="65">
        <f>'Suburb and Elector Data'!E102</f>
        <v>0</v>
      </c>
      <c r="E106" s="65">
        <f>'Suburb and Elector Data'!F102</f>
        <v>200</v>
      </c>
      <c r="G106" s="65">
        <f t="shared" si="12"/>
        <v>0</v>
      </c>
      <c r="H106" s="65">
        <f t="shared" si="13"/>
        <v>0</v>
      </c>
      <c r="I106" s="65">
        <f t="shared" si="14"/>
        <v>200</v>
      </c>
      <c r="J106" s="65">
        <f t="shared" si="15"/>
        <v>0</v>
      </c>
      <c r="K106" s="65">
        <f t="shared" si="16"/>
        <v>0</v>
      </c>
      <c r="L106" s="65">
        <f t="shared" si="17"/>
        <v>0</v>
      </c>
      <c r="M106" s="65">
        <f t="shared" si="18"/>
        <v>0</v>
      </c>
      <c r="N106" s="65">
        <f t="shared" si="19"/>
        <v>0</v>
      </c>
      <c r="O106" s="65">
        <f t="shared" si="20"/>
        <v>0</v>
      </c>
      <c r="P106" s="65">
        <f t="shared" si="21"/>
        <v>0</v>
      </c>
      <c r="Q106" s="65">
        <f t="shared" si="22"/>
        <v>0</v>
      </c>
    </row>
    <row r="107" spans="1:17" ht="12.75">
      <c r="A107" s="2" t="str">
        <f>'Suburb and Elector Data'!C103</f>
        <v>B</v>
      </c>
      <c r="B107" s="17" t="s">
        <v>144</v>
      </c>
      <c r="C107" s="65">
        <f>'Suburb and Elector Data'!D103</f>
        <v>0</v>
      </c>
      <c r="D107" s="65">
        <f>'Suburb and Elector Data'!E103</f>
        <v>0</v>
      </c>
      <c r="E107" s="65">
        <f>'Suburb and Elector Data'!F103</f>
        <v>0</v>
      </c>
      <c r="G107" s="65">
        <f t="shared" si="12"/>
        <v>0</v>
      </c>
      <c r="H107" s="65">
        <f t="shared" si="13"/>
        <v>0</v>
      </c>
      <c r="I107" s="65">
        <f t="shared" si="14"/>
        <v>0</v>
      </c>
      <c r="J107" s="65">
        <f t="shared" si="15"/>
        <v>0</v>
      </c>
      <c r="K107" s="65">
        <f t="shared" si="16"/>
        <v>0</v>
      </c>
      <c r="L107" s="65">
        <f t="shared" si="17"/>
        <v>0</v>
      </c>
      <c r="M107" s="65">
        <f t="shared" si="18"/>
        <v>0</v>
      </c>
      <c r="N107" s="65">
        <f t="shared" si="19"/>
        <v>0</v>
      </c>
      <c r="O107" s="65">
        <f t="shared" si="20"/>
        <v>0</v>
      </c>
      <c r="P107" s="65">
        <f t="shared" si="21"/>
        <v>0</v>
      </c>
      <c r="Q107" s="65">
        <f t="shared" si="22"/>
        <v>0</v>
      </c>
    </row>
    <row r="108" spans="1:17" ht="12.75">
      <c r="A108" s="2" t="str">
        <f>'Suburb and Elector Data'!C104</f>
        <v>M</v>
      </c>
      <c r="B108" s="17" t="s">
        <v>55</v>
      </c>
      <c r="C108" s="65">
        <f>'Suburb and Elector Data'!D104</f>
        <v>2181</v>
      </c>
      <c r="D108" s="65">
        <f>'Suburb and Elector Data'!E104</f>
        <v>62</v>
      </c>
      <c r="E108" s="65">
        <f>'Suburb and Elector Data'!F104</f>
        <v>2243</v>
      </c>
      <c r="G108" s="65">
        <f t="shared" si="12"/>
        <v>0</v>
      </c>
      <c r="H108" s="65">
        <f t="shared" si="13"/>
        <v>0</v>
      </c>
      <c r="I108" s="65">
        <f t="shared" si="14"/>
        <v>2243</v>
      </c>
      <c r="J108" s="65">
        <f t="shared" si="15"/>
        <v>0</v>
      </c>
      <c r="K108" s="65">
        <f t="shared" si="16"/>
        <v>0</v>
      </c>
      <c r="L108" s="65">
        <f t="shared" si="17"/>
        <v>0</v>
      </c>
      <c r="M108" s="65">
        <f t="shared" si="18"/>
        <v>0</v>
      </c>
      <c r="N108" s="65">
        <f t="shared" si="19"/>
        <v>0</v>
      </c>
      <c r="O108" s="65">
        <f t="shared" si="20"/>
        <v>0</v>
      </c>
      <c r="P108" s="65">
        <f t="shared" si="21"/>
        <v>0</v>
      </c>
      <c r="Q108" s="65">
        <f t="shared" si="22"/>
        <v>0</v>
      </c>
    </row>
    <row r="109" spans="1:17" ht="12.75">
      <c r="A109" s="2" t="str">
        <f>'Suburb and Elector Data'!C105</f>
        <v>M</v>
      </c>
      <c r="B109" s="17" t="s">
        <v>45</v>
      </c>
      <c r="C109" s="65">
        <f>'Suburb and Elector Data'!D105</f>
        <v>1112</v>
      </c>
      <c r="D109" s="65">
        <f>'Suburb and Elector Data'!E105</f>
        <v>1</v>
      </c>
      <c r="E109" s="65">
        <f>'Suburb and Elector Data'!F105</f>
        <v>1113</v>
      </c>
      <c r="G109" s="65">
        <f t="shared" si="12"/>
        <v>0</v>
      </c>
      <c r="H109" s="65">
        <f t="shared" si="13"/>
        <v>0</v>
      </c>
      <c r="I109" s="65">
        <f t="shared" si="14"/>
        <v>1113</v>
      </c>
      <c r="J109" s="65">
        <f t="shared" si="15"/>
        <v>0</v>
      </c>
      <c r="K109" s="65">
        <f t="shared" si="16"/>
        <v>0</v>
      </c>
      <c r="L109" s="65">
        <f t="shared" si="17"/>
        <v>0</v>
      </c>
      <c r="M109" s="65">
        <f t="shared" si="18"/>
        <v>0</v>
      </c>
      <c r="N109" s="65">
        <f t="shared" si="19"/>
        <v>0</v>
      </c>
      <c r="O109" s="65">
        <f t="shared" si="20"/>
        <v>0</v>
      </c>
      <c r="P109" s="65">
        <f t="shared" si="21"/>
        <v>0</v>
      </c>
      <c r="Q109" s="65">
        <f t="shared" si="22"/>
        <v>0</v>
      </c>
    </row>
    <row r="110" spans="1:17" ht="12.75">
      <c r="A110" s="2" t="str">
        <f>'Suburb and Elector Data'!C106</f>
        <v>B</v>
      </c>
      <c r="B110" s="17" t="s">
        <v>84</v>
      </c>
      <c r="C110" s="65">
        <f>'Suburb and Elector Data'!D106</f>
        <v>2174</v>
      </c>
      <c r="D110" s="65">
        <f>'Suburb and Elector Data'!E106</f>
        <v>24</v>
      </c>
      <c r="E110" s="65">
        <f>'Suburb and Elector Data'!F106</f>
        <v>2198</v>
      </c>
      <c r="G110" s="65">
        <f t="shared" si="12"/>
        <v>2198</v>
      </c>
      <c r="H110" s="65">
        <f t="shared" si="13"/>
        <v>0</v>
      </c>
      <c r="I110" s="65">
        <f t="shared" si="14"/>
        <v>0</v>
      </c>
      <c r="J110" s="65">
        <f t="shared" si="15"/>
        <v>0</v>
      </c>
      <c r="K110" s="65">
        <f t="shared" si="16"/>
        <v>0</v>
      </c>
      <c r="L110" s="65">
        <f t="shared" si="17"/>
        <v>0</v>
      </c>
      <c r="M110" s="65">
        <f t="shared" si="18"/>
        <v>0</v>
      </c>
      <c r="N110" s="65">
        <f t="shared" si="19"/>
        <v>0</v>
      </c>
      <c r="O110" s="65">
        <f t="shared" si="20"/>
        <v>0</v>
      </c>
      <c r="P110" s="65">
        <f t="shared" si="21"/>
        <v>0</v>
      </c>
      <c r="Q110" s="65">
        <f t="shared" si="22"/>
        <v>0</v>
      </c>
    </row>
    <row r="111" spans="1:17" ht="12.75">
      <c r="A111" s="2" t="str">
        <f>'Suburb and Elector Data'!C107</f>
        <v>M</v>
      </c>
      <c r="B111" s="17" t="s">
        <v>47</v>
      </c>
      <c r="C111" s="65">
        <f>'Suburb and Elector Data'!D107</f>
        <v>2374</v>
      </c>
      <c r="D111" s="65">
        <f>'Suburb and Elector Data'!E107</f>
        <v>-14</v>
      </c>
      <c r="E111" s="65">
        <f>'Suburb and Elector Data'!F107</f>
        <v>2360</v>
      </c>
      <c r="G111" s="65">
        <f t="shared" si="12"/>
        <v>0</v>
      </c>
      <c r="H111" s="65">
        <f t="shared" si="13"/>
        <v>0</v>
      </c>
      <c r="I111" s="65">
        <f t="shared" si="14"/>
        <v>2360</v>
      </c>
      <c r="J111" s="65">
        <f t="shared" si="15"/>
        <v>0</v>
      </c>
      <c r="K111" s="65">
        <f t="shared" si="16"/>
        <v>0</v>
      </c>
      <c r="L111" s="65">
        <f t="shared" si="17"/>
        <v>0</v>
      </c>
      <c r="M111" s="65">
        <f t="shared" si="18"/>
        <v>0</v>
      </c>
      <c r="N111" s="65">
        <f t="shared" si="19"/>
        <v>0</v>
      </c>
      <c r="O111" s="65">
        <f t="shared" si="20"/>
        <v>0</v>
      </c>
      <c r="P111" s="65">
        <f t="shared" si="21"/>
        <v>0</v>
      </c>
      <c r="Q111" s="65">
        <f t="shared" si="22"/>
        <v>0</v>
      </c>
    </row>
    <row r="112" spans="1:17" ht="12.75">
      <c r="A112" s="2" t="str">
        <f>'Suburb and Elector Data'!C108</f>
        <v>B</v>
      </c>
      <c r="B112" s="17" t="s">
        <v>117</v>
      </c>
      <c r="C112" s="65">
        <f>'Suburb and Elector Data'!D108</f>
        <v>0</v>
      </c>
      <c r="D112" s="65">
        <f>'Suburb and Elector Data'!E108</f>
        <v>0</v>
      </c>
      <c r="E112" s="65">
        <f>'Suburb and Elector Data'!F108</f>
        <v>0</v>
      </c>
      <c r="G112" s="65">
        <f t="shared" si="12"/>
        <v>0</v>
      </c>
      <c r="H112" s="65">
        <f t="shared" si="13"/>
        <v>0</v>
      </c>
      <c r="I112" s="65">
        <f t="shared" si="14"/>
        <v>0</v>
      </c>
      <c r="J112" s="65">
        <f t="shared" si="15"/>
        <v>0</v>
      </c>
      <c r="K112" s="65">
        <f t="shared" si="16"/>
        <v>0</v>
      </c>
      <c r="L112" s="65">
        <f t="shared" si="17"/>
        <v>0</v>
      </c>
      <c r="M112" s="65">
        <f t="shared" si="18"/>
        <v>0</v>
      </c>
      <c r="N112" s="65">
        <f t="shared" si="19"/>
        <v>0</v>
      </c>
      <c r="O112" s="65">
        <f t="shared" si="20"/>
        <v>0</v>
      </c>
      <c r="P112" s="65">
        <f t="shared" si="21"/>
        <v>0</v>
      </c>
      <c r="Q112" s="65">
        <f t="shared" si="22"/>
        <v>0</v>
      </c>
    </row>
    <row r="113" spans="1:17" ht="12.75">
      <c r="A113" s="2">
        <f>'Suburb and Elector Data'!C109</f>
        <v>0</v>
      </c>
      <c r="B113" s="18" t="s">
        <v>135</v>
      </c>
      <c r="C113" s="65">
        <f>'Suburb and Elector Data'!D109</f>
        <v>0</v>
      </c>
      <c r="D113" s="65">
        <f>'Suburb and Elector Data'!E109</f>
        <v>0</v>
      </c>
      <c r="E113" s="65">
        <f>'Suburb and Elector Data'!F109</f>
        <v>0</v>
      </c>
      <c r="G113" s="65">
        <f t="shared" si="12"/>
        <v>0</v>
      </c>
      <c r="H113" s="65">
        <f t="shared" si="13"/>
        <v>0</v>
      </c>
      <c r="I113" s="65">
        <f t="shared" si="14"/>
        <v>0</v>
      </c>
      <c r="J113" s="65">
        <f t="shared" si="15"/>
        <v>0</v>
      </c>
      <c r="K113" s="65">
        <f t="shared" si="16"/>
        <v>0</v>
      </c>
      <c r="L113" s="65">
        <f t="shared" si="17"/>
        <v>0</v>
      </c>
      <c r="M113" s="65">
        <f t="shared" si="18"/>
        <v>0</v>
      </c>
      <c r="N113" s="65">
        <f t="shared" si="19"/>
        <v>0</v>
      </c>
      <c r="O113" s="65">
        <f t="shared" si="20"/>
        <v>0</v>
      </c>
      <c r="P113" s="65">
        <f t="shared" si="21"/>
        <v>0</v>
      </c>
      <c r="Q113" s="65">
        <f t="shared" si="22"/>
        <v>0</v>
      </c>
    </row>
    <row r="114" spans="1:17" ht="12.75">
      <c r="A114" s="2" t="str">
        <f>'Suburb and Elector Data'!C110</f>
        <v>G</v>
      </c>
      <c r="B114" s="17" t="s">
        <v>25</v>
      </c>
      <c r="C114" s="65">
        <f>'Suburb and Elector Data'!D110</f>
        <v>2118</v>
      </c>
      <c r="D114" s="65">
        <f>'Suburb and Elector Data'!E110</f>
        <v>-29</v>
      </c>
      <c r="E114" s="65">
        <f>'Suburb and Elector Data'!F110</f>
        <v>2089</v>
      </c>
      <c r="G114" s="65">
        <f t="shared" si="12"/>
        <v>0</v>
      </c>
      <c r="H114" s="65">
        <f t="shared" si="13"/>
        <v>2089</v>
      </c>
      <c r="I114" s="65">
        <f t="shared" si="14"/>
        <v>0</v>
      </c>
      <c r="J114" s="65">
        <f t="shared" si="15"/>
        <v>0</v>
      </c>
      <c r="K114" s="65">
        <f t="shared" si="16"/>
        <v>0</v>
      </c>
      <c r="L114" s="65">
        <f t="shared" si="17"/>
        <v>0</v>
      </c>
      <c r="M114" s="65">
        <f t="shared" si="18"/>
        <v>0</v>
      </c>
      <c r="N114" s="65">
        <f t="shared" si="19"/>
        <v>0</v>
      </c>
      <c r="O114" s="65">
        <f t="shared" si="20"/>
        <v>0</v>
      </c>
      <c r="P114" s="65">
        <f t="shared" si="21"/>
        <v>0</v>
      </c>
      <c r="Q114" s="65">
        <f t="shared" si="22"/>
        <v>0</v>
      </c>
    </row>
    <row r="115" spans="1:17" ht="12.75">
      <c r="A115" s="2" t="str">
        <f>'Suburb and Elector Data'!C111</f>
        <v>G</v>
      </c>
      <c r="B115" s="17" t="s">
        <v>22</v>
      </c>
      <c r="C115" s="65">
        <f>'Suburb and Elector Data'!D111</f>
        <v>1951</v>
      </c>
      <c r="D115" s="65">
        <f>'Suburb and Elector Data'!E111</f>
        <v>-41</v>
      </c>
      <c r="E115" s="65">
        <f>'Suburb and Elector Data'!F111</f>
        <v>1910</v>
      </c>
      <c r="G115" s="65">
        <f t="shared" si="12"/>
        <v>0</v>
      </c>
      <c r="H115" s="65">
        <f t="shared" si="13"/>
        <v>1910</v>
      </c>
      <c r="I115" s="65">
        <f t="shared" si="14"/>
        <v>0</v>
      </c>
      <c r="J115" s="65">
        <f t="shared" si="15"/>
        <v>0</v>
      </c>
      <c r="K115" s="65">
        <f t="shared" si="16"/>
        <v>0</v>
      </c>
      <c r="L115" s="65">
        <f t="shared" si="17"/>
        <v>0</v>
      </c>
      <c r="M115" s="65">
        <f t="shared" si="18"/>
        <v>0</v>
      </c>
      <c r="N115" s="65">
        <f t="shared" si="19"/>
        <v>0</v>
      </c>
      <c r="O115" s="65">
        <f t="shared" si="20"/>
        <v>0</v>
      </c>
      <c r="P115" s="65">
        <f t="shared" si="21"/>
        <v>0</v>
      </c>
      <c r="Q115" s="65">
        <f t="shared" si="22"/>
        <v>0</v>
      </c>
    </row>
    <row r="116" spans="1:17" ht="12.75">
      <c r="A116" s="2" t="str">
        <f>'Suburb and Elector Data'!C112</f>
        <v>M</v>
      </c>
      <c r="B116" s="17" t="s">
        <v>49</v>
      </c>
      <c r="C116" s="65">
        <f>'Suburb and Elector Data'!D112</f>
        <v>1586</v>
      </c>
      <c r="D116" s="65">
        <f>'Suburb and Elector Data'!E112</f>
        <v>-19</v>
      </c>
      <c r="E116" s="65">
        <f>'Suburb and Elector Data'!F112</f>
        <v>1567</v>
      </c>
      <c r="G116" s="65">
        <f t="shared" si="12"/>
        <v>0</v>
      </c>
      <c r="H116" s="65">
        <f t="shared" si="13"/>
        <v>0</v>
      </c>
      <c r="I116" s="65">
        <f t="shared" si="14"/>
        <v>1567</v>
      </c>
      <c r="J116" s="65">
        <f t="shared" si="15"/>
        <v>0</v>
      </c>
      <c r="K116" s="65">
        <f t="shared" si="16"/>
        <v>0</v>
      </c>
      <c r="L116" s="65">
        <f t="shared" si="17"/>
        <v>0</v>
      </c>
      <c r="M116" s="65">
        <f t="shared" si="18"/>
        <v>0</v>
      </c>
      <c r="N116" s="65">
        <f t="shared" si="19"/>
        <v>0</v>
      </c>
      <c r="O116" s="65">
        <f t="shared" si="20"/>
        <v>0</v>
      </c>
      <c r="P116" s="65">
        <f t="shared" si="21"/>
        <v>0</v>
      </c>
      <c r="Q116" s="65">
        <f t="shared" si="22"/>
        <v>0</v>
      </c>
    </row>
    <row r="117" spans="1:17" ht="12.75">
      <c r="A117" s="2" t="str">
        <f>'Suburb and Elector Data'!C113</f>
        <v>M</v>
      </c>
      <c r="B117" s="17" t="s">
        <v>113</v>
      </c>
      <c r="C117" s="65">
        <f>'Suburb and Elector Data'!D113</f>
        <v>90</v>
      </c>
      <c r="D117" s="65">
        <f>'Suburb and Elector Data'!E113</f>
        <v>0</v>
      </c>
      <c r="E117" s="65">
        <f>'Suburb and Elector Data'!F113</f>
        <v>90</v>
      </c>
      <c r="G117" s="65">
        <f t="shared" si="12"/>
        <v>0</v>
      </c>
      <c r="H117" s="65">
        <f t="shared" si="13"/>
        <v>0</v>
      </c>
      <c r="I117" s="65">
        <f t="shared" si="14"/>
        <v>90</v>
      </c>
      <c r="J117" s="65">
        <f t="shared" si="15"/>
        <v>0</v>
      </c>
      <c r="K117" s="65">
        <f t="shared" si="16"/>
        <v>0</v>
      </c>
      <c r="L117" s="65">
        <f t="shared" si="17"/>
        <v>0</v>
      </c>
      <c r="M117" s="65">
        <f t="shared" si="18"/>
        <v>0</v>
      </c>
      <c r="N117" s="65">
        <f t="shared" si="19"/>
        <v>0</v>
      </c>
      <c r="O117" s="65">
        <f t="shared" si="20"/>
        <v>0</v>
      </c>
      <c r="P117" s="65">
        <f t="shared" si="21"/>
        <v>0</v>
      </c>
      <c r="Q117" s="65">
        <f t="shared" si="22"/>
        <v>0</v>
      </c>
    </row>
    <row r="118" spans="1:17" ht="12.75">
      <c r="A118" s="2" t="str">
        <f>'Suburb and Elector Data'!C114</f>
        <v>M</v>
      </c>
      <c r="B118" s="17" t="s">
        <v>114</v>
      </c>
      <c r="C118" s="65">
        <f>'Suburb and Elector Data'!D114</f>
        <v>0</v>
      </c>
      <c r="D118" s="65">
        <f>'Suburb and Elector Data'!E114</f>
        <v>0</v>
      </c>
      <c r="E118" s="65">
        <f>'Suburb and Elector Data'!F114</f>
        <v>0</v>
      </c>
      <c r="G118" s="65">
        <f t="shared" si="12"/>
        <v>0</v>
      </c>
      <c r="H118" s="65">
        <f t="shared" si="13"/>
        <v>0</v>
      </c>
      <c r="I118" s="65">
        <f t="shared" si="14"/>
        <v>0</v>
      </c>
      <c r="J118" s="65">
        <f t="shared" si="15"/>
        <v>0</v>
      </c>
      <c r="K118" s="65">
        <f t="shared" si="16"/>
        <v>0</v>
      </c>
      <c r="L118" s="65">
        <f t="shared" si="17"/>
        <v>0</v>
      </c>
      <c r="M118" s="65">
        <f t="shared" si="18"/>
        <v>0</v>
      </c>
      <c r="N118" s="65">
        <f t="shared" si="19"/>
        <v>0</v>
      </c>
      <c r="O118" s="65">
        <f t="shared" si="20"/>
        <v>0</v>
      </c>
      <c r="P118" s="65">
        <f t="shared" si="21"/>
        <v>0</v>
      </c>
      <c r="Q118" s="65">
        <f t="shared" si="22"/>
        <v>0</v>
      </c>
    </row>
    <row r="119" spans="1:17" ht="12.75">
      <c r="A119" s="2" t="str">
        <f>'Suburb and Elector Data'!C115</f>
        <v>M</v>
      </c>
      <c r="B119" s="17" t="s">
        <v>115</v>
      </c>
      <c r="C119" s="65">
        <f>'Suburb and Elector Data'!D115</f>
        <v>277</v>
      </c>
      <c r="D119" s="65">
        <f>'Suburb and Elector Data'!E115</f>
        <v>0</v>
      </c>
      <c r="E119" s="65">
        <f>'Suburb and Elector Data'!F115</f>
        <v>277</v>
      </c>
      <c r="G119" s="65">
        <f t="shared" si="12"/>
        <v>0</v>
      </c>
      <c r="H119" s="65">
        <f t="shared" si="13"/>
        <v>0</v>
      </c>
      <c r="I119" s="65">
        <f t="shared" si="14"/>
        <v>277</v>
      </c>
      <c r="J119" s="65">
        <f t="shared" si="15"/>
        <v>0</v>
      </c>
      <c r="K119" s="65">
        <f t="shared" si="16"/>
        <v>0</v>
      </c>
      <c r="L119" s="65">
        <f t="shared" si="17"/>
        <v>0</v>
      </c>
      <c r="M119" s="65">
        <f t="shared" si="18"/>
        <v>0</v>
      </c>
      <c r="N119" s="65">
        <f t="shared" si="19"/>
        <v>0</v>
      </c>
      <c r="O119" s="65">
        <f t="shared" si="20"/>
        <v>0</v>
      </c>
      <c r="P119" s="65">
        <f t="shared" si="21"/>
        <v>0</v>
      </c>
      <c r="Q119" s="65">
        <f t="shared" si="22"/>
        <v>0</v>
      </c>
    </row>
    <row r="120" spans="1:17" ht="12.75">
      <c r="A120" s="2">
        <f>'Suburb and Elector Data'!C116</f>
        <v>0</v>
      </c>
      <c r="B120" s="18" t="s">
        <v>103</v>
      </c>
      <c r="C120" s="65">
        <f>'Suburb and Elector Data'!D116</f>
        <v>0</v>
      </c>
      <c r="D120" s="65">
        <f>'Suburb and Elector Data'!E116</f>
        <v>0</v>
      </c>
      <c r="E120" s="65">
        <f>'Suburb and Elector Data'!F116</f>
        <v>0</v>
      </c>
      <c r="G120" s="65">
        <f t="shared" si="12"/>
        <v>0</v>
      </c>
      <c r="H120" s="65">
        <f t="shared" si="13"/>
        <v>0</v>
      </c>
      <c r="I120" s="65">
        <f t="shared" si="14"/>
        <v>0</v>
      </c>
      <c r="J120" s="65">
        <f t="shared" si="15"/>
        <v>0</v>
      </c>
      <c r="K120" s="65">
        <f t="shared" si="16"/>
        <v>0</v>
      </c>
      <c r="L120" s="65">
        <f t="shared" si="17"/>
        <v>0</v>
      </c>
      <c r="M120" s="65">
        <f t="shared" si="18"/>
        <v>0</v>
      </c>
      <c r="N120" s="65">
        <f t="shared" si="19"/>
        <v>0</v>
      </c>
      <c r="O120" s="65">
        <f t="shared" si="20"/>
        <v>0</v>
      </c>
      <c r="P120" s="65">
        <f t="shared" si="21"/>
        <v>0</v>
      </c>
      <c r="Q120" s="65">
        <f t="shared" si="22"/>
        <v>0</v>
      </c>
    </row>
    <row r="121" spans="1:17" ht="12.75">
      <c r="A121" s="2" t="str">
        <f>'Suburb and Elector Data'!C117</f>
        <v>B</v>
      </c>
      <c r="B121" s="17" t="s">
        <v>95</v>
      </c>
      <c r="C121" s="65">
        <f>'Suburb and Elector Data'!D117</f>
        <v>0</v>
      </c>
      <c r="D121" s="65">
        <f>'Suburb and Elector Data'!E117</f>
        <v>0</v>
      </c>
      <c r="E121" s="65">
        <f>'Suburb and Elector Data'!F117</f>
        <v>0</v>
      </c>
      <c r="G121" s="65">
        <f t="shared" si="12"/>
        <v>0</v>
      </c>
      <c r="H121" s="65">
        <f t="shared" si="13"/>
        <v>0</v>
      </c>
      <c r="I121" s="65">
        <f t="shared" si="14"/>
        <v>0</v>
      </c>
      <c r="J121" s="65">
        <f t="shared" si="15"/>
        <v>0</v>
      </c>
      <c r="K121" s="65">
        <f t="shared" si="16"/>
        <v>0</v>
      </c>
      <c r="L121" s="65">
        <f t="shared" si="17"/>
        <v>0</v>
      </c>
      <c r="M121" s="65">
        <f t="shared" si="18"/>
        <v>0</v>
      </c>
      <c r="N121" s="65">
        <f t="shared" si="19"/>
        <v>0</v>
      </c>
      <c r="O121" s="65">
        <f t="shared" si="20"/>
        <v>0</v>
      </c>
      <c r="P121" s="65">
        <f t="shared" si="21"/>
        <v>0</v>
      </c>
      <c r="Q121" s="65">
        <f t="shared" si="22"/>
        <v>0</v>
      </c>
    </row>
    <row r="122" spans="1:17" ht="12.75">
      <c r="A122" s="2" t="str">
        <f>'Suburb and Elector Data'!C118</f>
        <v>B</v>
      </c>
      <c r="B122" s="17" t="s">
        <v>86</v>
      </c>
      <c r="C122" s="65">
        <f>'Suburb and Elector Data'!D118</f>
        <v>2513</v>
      </c>
      <c r="D122" s="65">
        <f>'Suburb and Elector Data'!E118</f>
        <v>-3</v>
      </c>
      <c r="E122" s="65">
        <f>'Suburb and Elector Data'!F118</f>
        <v>2510</v>
      </c>
      <c r="G122" s="65">
        <f t="shared" si="12"/>
        <v>2510</v>
      </c>
      <c r="H122" s="65">
        <f t="shared" si="13"/>
        <v>0</v>
      </c>
      <c r="I122" s="65">
        <f t="shared" si="14"/>
        <v>0</v>
      </c>
      <c r="J122" s="65">
        <f t="shared" si="15"/>
        <v>0</v>
      </c>
      <c r="K122" s="65">
        <f t="shared" si="16"/>
        <v>0</v>
      </c>
      <c r="L122" s="65">
        <f t="shared" si="17"/>
        <v>0</v>
      </c>
      <c r="M122" s="65">
        <f t="shared" si="18"/>
        <v>0</v>
      </c>
      <c r="N122" s="65">
        <f t="shared" si="19"/>
        <v>0</v>
      </c>
      <c r="O122" s="65">
        <f t="shared" si="20"/>
        <v>0</v>
      </c>
      <c r="P122" s="65">
        <f t="shared" si="21"/>
        <v>0</v>
      </c>
      <c r="Q122" s="65">
        <f t="shared" si="22"/>
        <v>0</v>
      </c>
    </row>
    <row r="123" spans="1:17" ht="12.75">
      <c r="A123" s="2">
        <f>'Suburb and Elector Data'!C119</f>
        <v>0</v>
      </c>
      <c r="B123" s="18" t="s">
        <v>106</v>
      </c>
      <c r="C123" s="65">
        <f>'Suburb and Elector Data'!D119</f>
        <v>0</v>
      </c>
      <c r="D123" s="65">
        <f>'Suburb and Elector Data'!E119</f>
        <v>0</v>
      </c>
      <c r="E123" s="65">
        <f>'Suburb and Elector Data'!F119</f>
        <v>0</v>
      </c>
      <c r="G123" s="65">
        <f t="shared" si="12"/>
        <v>0</v>
      </c>
      <c r="H123" s="65">
        <f t="shared" si="13"/>
        <v>0</v>
      </c>
      <c r="I123" s="65">
        <f t="shared" si="14"/>
        <v>0</v>
      </c>
      <c r="J123" s="65">
        <f t="shared" si="15"/>
        <v>0</v>
      </c>
      <c r="K123" s="65">
        <f t="shared" si="16"/>
        <v>0</v>
      </c>
      <c r="L123" s="65">
        <f t="shared" si="17"/>
        <v>0</v>
      </c>
      <c r="M123" s="65">
        <f t="shared" si="18"/>
        <v>0</v>
      </c>
      <c r="N123" s="65">
        <f t="shared" si="19"/>
        <v>0</v>
      </c>
      <c r="O123" s="65">
        <f t="shared" si="20"/>
        <v>0</v>
      </c>
      <c r="P123" s="65">
        <f t="shared" si="21"/>
        <v>0</v>
      </c>
      <c r="Q123" s="65">
        <f t="shared" si="22"/>
        <v>0</v>
      </c>
    </row>
    <row r="124" spans="1:17" ht="12.75">
      <c r="A124" s="2" t="str">
        <f>'Suburb and Elector Data'!C120</f>
        <v>B</v>
      </c>
      <c r="B124" s="17" t="s">
        <v>65</v>
      </c>
      <c r="C124" s="65">
        <f>'Suburb and Elector Data'!D120</f>
        <v>1617</v>
      </c>
      <c r="D124" s="65">
        <f>'Suburb and Elector Data'!E120</f>
        <v>-11</v>
      </c>
      <c r="E124" s="65">
        <f>'Suburb and Elector Data'!F120</f>
        <v>1606</v>
      </c>
      <c r="G124" s="65">
        <f t="shared" si="12"/>
        <v>1606</v>
      </c>
      <c r="H124" s="65">
        <f t="shared" si="13"/>
        <v>0</v>
      </c>
      <c r="I124" s="65">
        <f t="shared" si="14"/>
        <v>0</v>
      </c>
      <c r="J124" s="65">
        <f t="shared" si="15"/>
        <v>0</v>
      </c>
      <c r="K124" s="65">
        <f t="shared" si="16"/>
        <v>0</v>
      </c>
      <c r="L124" s="65">
        <f t="shared" si="17"/>
        <v>0</v>
      </c>
      <c r="M124" s="65">
        <f t="shared" si="18"/>
        <v>0</v>
      </c>
      <c r="N124" s="65">
        <f t="shared" si="19"/>
        <v>0</v>
      </c>
      <c r="O124" s="65">
        <f t="shared" si="20"/>
        <v>0</v>
      </c>
      <c r="P124" s="65">
        <f t="shared" si="21"/>
        <v>0</v>
      </c>
      <c r="Q124" s="65">
        <f t="shared" si="22"/>
        <v>0</v>
      </c>
    </row>
    <row r="125" spans="1:17" ht="12.75">
      <c r="A125" s="2" t="str">
        <f>'Suburb and Elector Data'!C121</f>
        <v>M</v>
      </c>
      <c r="B125" s="17" t="s">
        <v>42</v>
      </c>
      <c r="C125" s="65">
        <f>'Suburb and Elector Data'!D121</f>
        <v>1315</v>
      </c>
      <c r="D125" s="65">
        <f>'Suburb and Elector Data'!E121</f>
        <v>300</v>
      </c>
      <c r="E125" s="65">
        <f>'Suburb and Elector Data'!F121</f>
        <v>1615</v>
      </c>
      <c r="G125" s="65">
        <f t="shared" si="12"/>
        <v>0</v>
      </c>
      <c r="H125" s="65">
        <f t="shared" si="13"/>
        <v>0</v>
      </c>
      <c r="I125" s="65">
        <f t="shared" si="14"/>
        <v>1615</v>
      </c>
      <c r="J125" s="65">
        <f t="shared" si="15"/>
        <v>0</v>
      </c>
      <c r="K125" s="65">
        <f t="shared" si="16"/>
        <v>0</v>
      </c>
      <c r="L125" s="65">
        <f t="shared" si="17"/>
        <v>0</v>
      </c>
      <c r="M125" s="65">
        <f t="shared" si="18"/>
        <v>0</v>
      </c>
      <c r="N125" s="65">
        <f t="shared" si="19"/>
        <v>0</v>
      </c>
      <c r="O125" s="65">
        <f t="shared" si="20"/>
        <v>0</v>
      </c>
      <c r="P125" s="65">
        <f t="shared" si="21"/>
        <v>0</v>
      </c>
      <c r="Q125" s="65">
        <f t="shared" si="22"/>
        <v>0</v>
      </c>
    </row>
    <row r="126" spans="1:17" ht="12.75">
      <c r="A126" s="2" t="str">
        <f>'Suburb and Elector Data'!C122</f>
        <v>B</v>
      </c>
      <c r="B126" s="17" t="s">
        <v>119</v>
      </c>
      <c r="C126" s="65">
        <f>'Suburb and Elector Data'!D122</f>
        <v>0</v>
      </c>
      <c r="D126" s="65">
        <f>'Suburb and Elector Data'!E122</f>
        <v>0</v>
      </c>
      <c r="E126" s="65">
        <f>'Suburb and Elector Data'!F122</f>
        <v>0</v>
      </c>
      <c r="G126" s="65">
        <f t="shared" si="12"/>
        <v>0</v>
      </c>
      <c r="H126" s="65">
        <f t="shared" si="13"/>
        <v>0</v>
      </c>
      <c r="I126" s="65">
        <f t="shared" si="14"/>
        <v>0</v>
      </c>
      <c r="J126" s="65">
        <f t="shared" si="15"/>
        <v>0</v>
      </c>
      <c r="K126" s="65">
        <f t="shared" si="16"/>
        <v>0</v>
      </c>
      <c r="L126" s="65">
        <f t="shared" si="17"/>
        <v>0</v>
      </c>
      <c r="M126" s="65">
        <f t="shared" si="18"/>
        <v>0</v>
      </c>
      <c r="N126" s="65">
        <f t="shared" si="19"/>
        <v>0</v>
      </c>
      <c r="O126" s="65">
        <f t="shared" si="20"/>
        <v>0</v>
      </c>
      <c r="P126" s="65">
        <f t="shared" si="21"/>
        <v>0</v>
      </c>
      <c r="Q126" s="65">
        <f t="shared" si="22"/>
        <v>0</v>
      </c>
    </row>
    <row r="127" spans="1:17" ht="12.75">
      <c r="A127" s="2" t="str">
        <f>'Suburb and Elector Data'!C123</f>
        <v>B</v>
      </c>
      <c r="B127" s="17" t="s">
        <v>80</v>
      </c>
      <c r="C127" s="65">
        <f>'Suburb and Elector Data'!D123</f>
        <v>6014</v>
      </c>
      <c r="D127" s="65">
        <f>'Suburb and Elector Data'!E123</f>
        <v>-35</v>
      </c>
      <c r="E127" s="65">
        <f>'Suburb and Elector Data'!F123</f>
        <v>5979</v>
      </c>
      <c r="G127" s="65">
        <f t="shared" si="12"/>
        <v>5979</v>
      </c>
      <c r="H127" s="65">
        <f t="shared" si="13"/>
        <v>0</v>
      </c>
      <c r="I127" s="65">
        <f t="shared" si="14"/>
        <v>0</v>
      </c>
      <c r="J127" s="65">
        <f t="shared" si="15"/>
        <v>0</v>
      </c>
      <c r="K127" s="65">
        <f t="shared" si="16"/>
        <v>0</v>
      </c>
      <c r="L127" s="65">
        <f t="shared" si="17"/>
        <v>0</v>
      </c>
      <c r="M127" s="65">
        <f t="shared" si="18"/>
        <v>0</v>
      </c>
      <c r="N127" s="65">
        <f t="shared" si="19"/>
        <v>0</v>
      </c>
      <c r="O127" s="65">
        <f t="shared" si="20"/>
        <v>0</v>
      </c>
      <c r="P127" s="65">
        <f t="shared" si="21"/>
        <v>0</v>
      </c>
      <c r="Q127" s="65">
        <f t="shared" si="22"/>
        <v>0</v>
      </c>
    </row>
    <row r="128" spans="1:17" ht="12.75">
      <c r="A128" s="2" t="str">
        <f>'Suburb and Elector Data'!C124</f>
        <v>M</v>
      </c>
      <c r="B128" s="17" t="s">
        <v>61</v>
      </c>
      <c r="C128" s="65">
        <f>'Suburb and Elector Data'!D124</f>
        <v>1969</v>
      </c>
      <c r="D128" s="65">
        <f>'Suburb and Elector Data'!E124</f>
        <v>-39</v>
      </c>
      <c r="E128" s="65">
        <f>'Suburb and Elector Data'!F124</f>
        <v>1930</v>
      </c>
      <c r="G128" s="65">
        <f t="shared" si="12"/>
        <v>0</v>
      </c>
      <c r="H128" s="65">
        <f t="shared" si="13"/>
        <v>0</v>
      </c>
      <c r="I128" s="65">
        <f t="shared" si="14"/>
        <v>1930</v>
      </c>
      <c r="J128" s="65">
        <f t="shared" si="15"/>
        <v>0</v>
      </c>
      <c r="K128" s="65">
        <f t="shared" si="16"/>
        <v>0</v>
      </c>
      <c r="L128" s="65">
        <f t="shared" si="17"/>
        <v>0</v>
      </c>
      <c r="M128" s="65">
        <f t="shared" si="18"/>
        <v>0</v>
      </c>
      <c r="N128" s="65">
        <f t="shared" si="19"/>
        <v>0</v>
      </c>
      <c r="O128" s="65">
        <f t="shared" si="20"/>
        <v>0</v>
      </c>
      <c r="P128" s="65">
        <f t="shared" si="21"/>
        <v>0</v>
      </c>
      <c r="Q128" s="65">
        <f t="shared" si="22"/>
        <v>0</v>
      </c>
    </row>
    <row r="129" spans="1:17" ht="12.75">
      <c r="A129" s="2" t="str">
        <f>'Suburb and Elector Data'!C125</f>
        <v>M</v>
      </c>
      <c r="B129" s="17" t="s">
        <v>38</v>
      </c>
      <c r="C129" s="65">
        <f>'Suburb and Elector Data'!D125</f>
        <v>2637</v>
      </c>
      <c r="D129" s="65">
        <f>'Suburb and Elector Data'!E125</f>
        <v>154</v>
      </c>
      <c r="E129" s="65">
        <f>'Suburb and Elector Data'!F125</f>
        <v>2791</v>
      </c>
      <c r="G129" s="65">
        <f t="shared" si="12"/>
        <v>0</v>
      </c>
      <c r="H129" s="65">
        <f t="shared" si="13"/>
        <v>0</v>
      </c>
      <c r="I129" s="65">
        <f t="shared" si="14"/>
        <v>2791</v>
      </c>
      <c r="J129" s="65">
        <f t="shared" si="15"/>
        <v>0</v>
      </c>
      <c r="K129" s="65">
        <f t="shared" si="16"/>
        <v>0</v>
      </c>
      <c r="L129" s="65">
        <f t="shared" si="17"/>
        <v>0</v>
      </c>
      <c r="M129" s="65">
        <f t="shared" si="18"/>
        <v>0</v>
      </c>
      <c r="N129" s="65">
        <f t="shared" si="19"/>
        <v>0</v>
      </c>
      <c r="O129" s="65">
        <f t="shared" si="20"/>
        <v>0</v>
      </c>
      <c r="P129" s="65">
        <f t="shared" si="21"/>
        <v>0</v>
      </c>
      <c r="Q129" s="65">
        <f t="shared" si="22"/>
        <v>0</v>
      </c>
    </row>
    <row r="130" spans="1:17" ht="12.75">
      <c r="A130" s="2" t="str">
        <f>'Suburb and Elector Data'!C126</f>
        <v>G</v>
      </c>
      <c r="B130" s="17" t="s">
        <v>28</v>
      </c>
      <c r="C130" s="65">
        <f>'Suburb and Elector Data'!D126</f>
        <v>2042</v>
      </c>
      <c r="D130" s="65">
        <f>'Suburb and Elector Data'!E126</f>
        <v>-13</v>
      </c>
      <c r="E130" s="65">
        <f>'Suburb and Elector Data'!F126</f>
        <v>2029</v>
      </c>
      <c r="G130" s="65">
        <f t="shared" si="12"/>
        <v>0</v>
      </c>
      <c r="H130" s="65">
        <f t="shared" si="13"/>
        <v>2029</v>
      </c>
      <c r="I130" s="65">
        <f t="shared" si="14"/>
        <v>0</v>
      </c>
      <c r="J130" s="65">
        <f t="shared" si="15"/>
        <v>0</v>
      </c>
      <c r="K130" s="65">
        <f t="shared" si="16"/>
        <v>0</v>
      </c>
      <c r="L130" s="65">
        <f t="shared" si="17"/>
        <v>0</v>
      </c>
      <c r="M130" s="65">
        <f t="shared" si="18"/>
        <v>0</v>
      </c>
      <c r="N130" s="65">
        <f t="shared" si="19"/>
        <v>0</v>
      </c>
      <c r="O130" s="65">
        <f t="shared" si="20"/>
        <v>0</v>
      </c>
      <c r="P130" s="65">
        <f t="shared" si="21"/>
        <v>0</v>
      </c>
      <c r="Q130" s="65">
        <f t="shared" si="22"/>
        <v>0</v>
      </c>
    </row>
    <row r="131" spans="1:17" ht="12.75">
      <c r="A131" s="2" t="str">
        <f>'Suburb and Elector Data'!C127</f>
        <v>M</v>
      </c>
      <c r="B131" s="17" t="s">
        <v>51</v>
      </c>
      <c r="C131" s="65">
        <f>'Suburb and Elector Data'!D127</f>
        <v>2520</v>
      </c>
      <c r="D131" s="65">
        <f>'Suburb and Elector Data'!E127</f>
        <v>-28</v>
      </c>
      <c r="E131" s="65">
        <f>'Suburb and Elector Data'!F127</f>
        <v>2492</v>
      </c>
      <c r="G131" s="65">
        <f t="shared" si="12"/>
        <v>0</v>
      </c>
      <c r="H131" s="65">
        <f t="shared" si="13"/>
        <v>0</v>
      </c>
      <c r="I131" s="65">
        <f t="shared" si="14"/>
        <v>2492</v>
      </c>
      <c r="J131" s="65">
        <f t="shared" si="15"/>
        <v>0</v>
      </c>
      <c r="K131" s="65">
        <f t="shared" si="16"/>
        <v>0</v>
      </c>
      <c r="L131" s="65">
        <f t="shared" si="17"/>
        <v>0</v>
      </c>
      <c r="M131" s="65">
        <f t="shared" si="18"/>
        <v>0</v>
      </c>
      <c r="N131" s="65">
        <f t="shared" si="19"/>
        <v>0</v>
      </c>
      <c r="O131" s="65">
        <f t="shared" si="20"/>
        <v>0</v>
      </c>
      <c r="P131" s="65">
        <f t="shared" si="21"/>
        <v>0</v>
      </c>
      <c r="Q131" s="65">
        <f t="shared" si="22"/>
        <v>0</v>
      </c>
    </row>
    <row r="132" spans="1:17" ht="12.75">
      <c r="A132" s="2" t="str">
        <f>'Suburb and Elector Data'!C128</f>
        <v>M</v>
      </c>
      <c r="B132" s="17" t="s">
        <v>149</v>
      </c>
      <c r="C132" s="65">
        <f>'Suburb and Elector Data'!D128</f>
        <v>0</v>
      </c>
      <c r="D132" s="65">
        <f>'Suburb and Elector Data'!E128</f>
        <v>0</v>
      </c>
      <c r="E132" s="65">
        <f>'Suburb and Elector Data'!F128</f>
        <v>0</v>
      </c>
      <c r="G132" s="65">
        <f t="shared" si="12"/>
        <v>0</v>
      </c>
      <c r="H132" s="65">
        <f t="shared" si="13"/>
        <v>0</v>
      </c>
      <c r="I132" s="65">
        <f t="shared" si="14"/>
        <v>0</v>
      </c>
      <c r="J132" s="65">
        <f t="shared" si="15"/>
        <v>0</v>
      </c>
      <c r="K132" s="65">
        <f t="shared" si="16"/>
        <v>0</v>
      </c>
      <c r="L132" s="65">
        <f t="shared" si="17"/>
        <v>0</v>
      </c>
      <c r="M132" s="65">
        <f t="shared" si="18"/>
        <v>0</v>
      </c>
      <c r="N132" s="65">
        <f t="shared" si="19"/>
        <v>0</v>
      </c>
      <c r="O132" s="65">
        <f t="shared" si="20"/>
        <v>0</v>
      </c>
      <c r="P132" s="65">
        <f t="shared" si="21"/>
        <v>0</v>
      </c>
      <c r="Q132" s="65">
        <f t="shared" si="22"/>
        <v>0</v>
      </c>
    </row>
    <row r="133" spans="1:17" ht="12.75">
      <c r="A133" s="2" t="str">
        <f>'Suburb and Elector Data'!C129</f>
        <v>B</v>
      </c>
      <c r="B133" s="17" t="s">
        <v>118</v>
      </c>
      <c r="C133" s="65">
        <f>'Suburb and Elector Data'!D129</f>
        <v>0</v>
      </c>
      <c r="D133" s="65">
        <f>'Suburb and Elector Data'!E129</f>
        <v>0</v>
      </c>
      <c r="E133" s="65">
        <f>'Suburb and Elector Data'!F129</f>
        <v>0</v>
      </c>
      <c r="G133" s="65">
        <f t="shared" si="12"/>
        <v>0</v>
      </c>
      <c r="H133" s="65">
        <f t="shared" si="13"/>
        <v>0</v>
      </c>
      <c r="I133" s="65">
        <f t="shared" si="14"/>
        <v>0</v>
      </c>
      <c r="J133" s="65">
        <f t="shared" si="15"/>
        <v>0</v>
      </c>
      <c r="K133" s="65">
        <f t="shared" si="16"/>
        <v>0</v>
      </c>
      <c r="L133" s="65">
        <f t="shared" si="17"/>
        <v>0</v>
      </c>
      <c r="M133" s="65">
        <f t="shared" si="18"/>
        <v>0</v>
      </c>
      <c r="N133" s="65">
        <f t="shared" si="19"/>
        <v>0</v>
      </c>
      <c r="O133" s="65">
        <f t="shared" si="20"/>
        <v>0</v>
      </c>
      <c r="P133" s="65">
        <f t="shared" si="21"/>
        <v>0</v>
      </c>
      <c r="Q133" s="65">
        <f t="shared" si="22"/>
        <v>0</v>
      </c>
    </row>
    <row r="134" spans="1:17" ht="12.75">
      <c r="A134" s="2" t="str">
        <f>'Suburb and Elector Data'!C130</f>
        <v>M</v>
      </c>
      <c r="B134" s="17" t="s">
        <v>74</v>
      </c>
      <c r="C134" s="65">
        <f>'Suburb and Elector Data'!D130</f>
        <v>2281</v>
      </c>
      <c r="D134" s="65">
        <f>'Suburb and Elector Data'!E130</f>
        <v>16</v>
      </c>
      <c r="E134" s="65">
        <f>'Suburb and Elector Data'!F130</f>
        <v>2297</v>
      </c>
      <c r="G134" s="65">
        <f t="shared" si="12"/>
        <v>0</v>
      </c>
      <c r="H134" s="65">
        <f t="shared" si="13"/>
        <v>0</v>
      </c>
      <c r="I134" s="65">
        <f t="shared" si="14"/>
        <v>2297</v>
      </c>
      <c r="J134" s="65">
        <f t="shared" si="15"/>
        <v>0</v>
      </c>
      <c r="K134" s="65">
        <f t="shared" si="16"/>
        <v>0</v>
      </c>
      <c r="L134" s="65">
        <f t="shared" si="17"/>
        <v>0</v>
      </c>
      <c r="M134" s="65">
        <f t="shared" si="18"/>
        <v>0</v>
      </c>
      <c r="N134" s="65">
        <f t="shared" si="19"/>
        <v>0</v>
      </c>
      <c r="O134" s="65">
        <f t="shared" si="20"/>
        <v>0</v>
      </c>
      <c r="P134" s="65">
        <f t="shared" si="21"/>
        <v>0</v>
      </c>
      <c r="Q134" s="65">
        <f t="shared" si="22"/>
        <v>0</v>
      </c>
    </row>
  </sheetData>
  <sheetProtection password="BD6D" sheet="1" objects="1" scenarios="1"/>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B1:H130"/>
  <sheetViews>
    <sheetView workbookViewId="0" topLeftCell="A1">
      <selection activeCell="W44" sqref="W44"/>
    </sheetView>
  </sheetViews>
  <sheetFormatPr defaultColWidth="9.140625" defaultRowHeight="12.75"/>
  <cols>
    <col min="1" max="1" width="3.28125" style="15" customWidth="1"/>
    <col min="2" max="2" width="12.00390625" style="15" hidden="1" customWidth="1"/>
    <col min="3" max="3" width="11.8515625" style="59" hidden="1" customWidth="1"/>
    <col min="4" max="4" width="11.28125" style="62" hidden="1" customWidth="1"/>
    <col min="5" max="5" width="18.00390625" style="15" hidden="1" customWidth="1"/>
    <col min="6" max="6" width="17.421875" style="15" hidden="1" customWidth="1"/>
    <col min="7" max="7" width="18.421875" style="15" hidden="1" customWidth="1"/>
    <col min="8" max="8" width="18.00390625" style="15" hidden="1" customWidth="1"/>
    <col min="9" max="16384" width="9.140625" style="15" customWidth="1"/>
  </cols>
  <sheetData>
    <row r="1" spans="2:8" ht="15.75">
      <c r="B1" s="16" t="s">
        <v>140</v>
      </c>
      <c r="C1" s="57" t="s">
        <v>188</v>
      </c>
      <c r="D1" s="60" t="s">
        <v>187</v>
      </c>
      <c r="E1" s="16" t="s">
        <v>167</v>
      </c>
      <c r="F1" s="16" t="s">
        <v>150</v>
      </c>
      <c r="G1" s="16" t="s">
        <v>151</v>
      </c>
      <c r="H1" s="16" t="s">
        <v>168</v>
      </c>
    </row>
    <row r="2" spans="2:6" ht="15">
      <c r="B2" s="13">
        <v>278</v>
      </c>
      <c r="C2" s="58"/>
      <c r="D2" s="61">
        <f>B2+(B2*C2)-B2</f>
        <v>0</v>
      </c>
      <c r="E2" s="14" t="s">
        <v>141</v>
      </c>
      <c r="F2" s="14" t="s">
        <v>141</v>
      </c>
    </row>
    <row r="3" spans="2:6" ht="15">
      <c r="B3" s="13">
        <v>253</v>
      </c>
      <c r="C3" s="58"/>
      <c r="D3" s="61">
        <f>B3+(B3*C3)-B3</f>
        <v>0</v>
      </c>
      <c r="E3" s="14" t="s">
        <v>145</v>
      </c>
      <c r="F3" s="14" t="s">
        <v>145</v>
      </c>
    </row>
    <row r="4" spans="2:6" ht="15">
      <c r="B4" s="13">
        <v>439</v>
      </c>
      <c r="C4" s="58"/>
      <c r="D4" s="61">
        <f>B4+(B4*C4)-B4</f>
        <v>0</v>
      </c>
      <c r="E4" s="14" t="s">
        <v>146</v>
      </c>
      <c r="F4" s="14" t="s">
        <v>146</v>
      </c>
    </row>
    <row r="5" spans="2:7" ht="15">
      <c r="B5" s="13">
        <v>365</v>
      </c>
      <c r="C5" s="58">
        <v>0</v>
      </c>
      <c r="D5" s="61">
        <f>B5+(B5*C5)-B5</f>
        <v>0</v>
      </c>
      <c r="E5" s="14" t="s">
        <v>43</v>
      </c>
      <c r="F5" s="14" t="s">
        <v>43</v>
      </c>
      <c r="G5" s="15" t="s">
        <v>43</v>
      </c>
    </row>
    <row r="6" spans="2:7" ht="15">
      <c r="B6" s="13">
        <v>3440</v>
      </c>
      <c r="C6" s="58">
        <v>0.011</v>
      </c>
      <c r="D6" s="61">
        <f aca="true" t="shared" si="0" ref="D6:D69">B6+(B6*C6)-B6</f>
        <v>37.840000000000146</v>
      </c>
      <c r="E6" s="14" t="s">
        <v>36</v>
      </c>
      <c r="F6" s="14" t="s">
        <v>36</v>
      </c>
      <c r="G6" s="15" t="s">
        <v>36</v>
      </c>
    </row>
    <row r="7" spans="2:7" ht="15">
      <c r="B7" s="13">
        <v>2247</v>
      </c>
      <c r="C7" s="58">
        <v>0.278</v>
      </c>
      <c r="D7" s="61">
        <f t="shared" si="0"/>
        <v>624.6660000000002</v>
      </c>
      <c r="E7" s="14" t="s">
        <v>0</v>
      </c>
      <c r="F7" s="14" t="s">
        <v>0</v>
      </c>
      <c r="G7" s="15" t="s">
        <v>0</v>
      </c>
    </row>
    <row r="8" spans="2:7" ht="15">
      <c r="B8" s="13">
        <v>1828</v>
      </c>
      <c r="C8" s="58">
        <v>-0.02</v>
      </c>
      <c r="D8" s="61">
        <f t="shared" si="0"/>
        <v>-36.559999999999945</v>
      </c>
      <c r="E8" s="14" t="s">
        <v>31</v>
      </c>
      <c r="F8" s="14" t="s">
        <v>31</v>
      </c>
      <c r="G8" s="15" t="s">
        <v>31</v>
      </c>
    </row>
    <row r="9" spans="2:7" ht="15">
      <c r="B9" s="13">
        <v>2284</v>
      </c>
      <c r="C9" s="58">
        <v>0.152</v>
      </c>
      <c r="D9" s="61">
        <f t="shared" si="0"/>
        <v>347.1680000000001</v>
      </c>
      <c r="E9" s="14" t="s">
        <v>92</v>
      </c>
      <c r="F9" s="14" t="s">
        <v>92</v>
      </c>
      <c r="G9" s="15" t="s">
        <v>92</v>
      </c>
    </row>
    <row r="10" spans="2:7" ht="15">
      <c r="B10" s="13">
        <v>326</v>
      </c>
      <c r="C10" s="58">
        <v>0</v>
      </c>
      <c r="D10" s="61">
        <f t="shared" si="0"/>
        <v>0</v>
      </c>
      <c r="E10" s="14" t="s">
        <v>71</v>
      </c>
      <c r="F10" s="14" t="s">
        <v>71</v>
      </c>
      <c r="G10" s="15" t="s">
        <v>71</v>
      </c>
    </row>
    <row r="11" spans="2:7" ht="15">
      <c r="B11" s="13">
        <v>1748</v>
      </c>
      <c r="C11" s="58">
        <v>0.11</v>
      </c>
      <c r="D11" s="61">
        <f t="shared" si="0"/>
        <v>192.27999999999997</v>
      </c>
      <c r="E11" s="14" t="s">
        <v>96</v>
      </c>
      <c r="F11" s="14" t="s">
        <v>96</v>
      </c>
      <c r="G11" s="15" t="s">
        <v>96</v>
      </c>
    </row>
    <row r="12" spans="2:8" ht="15">
      <c r="B12" s="13"/>
      <c r="C12" s="58"/>
      <c r="D12" s="61">
        <f t="shared" si="0"/>
        <v>0</v>
      </c>
      <c r="E12" s="15" t="s">
        <v>152</v>
      </c>
      <c r="F12" s="14"/>
      <c r="H12" s="15" t="s">
        <v>152</v>
      </c>
    </row>
    <row r="13" spans="2:7" ht="15">
      <c r="B13" s="13">
        <v>2264</v>
      </c>
      <c r="C13" s="58">
        <v>0.043</v>
      </c>
      <c r="D13" s="61">
        <f t="shared" si="0"/>
        <v>97.35199999999986</v>
      </c>
      <c r="E13" s="14" t="s">
        <v>89</v>
      </c>
      <c r="F13" s="14" t="s">
        <v>89</v>
      </c>
      <c r="G13" s="15" t="s">
        <v>89</v>
      </c>
    </row>
    <row r="14" spans="2:7" ht="15">
      <c r="B14" s="13">
        <v>1900</v>
      </c>
      <c r="C14" s="58">
        <v>0.116</v>
      </c>
      <c r="D14" s="61">
        <f t="shared" si="0"/>
        <v>220.4000000000001</v>
      </c>
      <c r="E14" s="14" t="s">
        <v>41</v>
      </c>
      <c r="F14" s="14" t="s">
        <v>41</v>
      </c>
      <c r="G14" s="15" t="s">
        <v>41</v>
      </c>
    </row>
    <row r="15" spans="2:7" ht="15">
      <c r="B15" s="13">
        <v>1577</v>
      </c>
      <c r="C15" s="58">
        <v>0.24</v>
      </c>
      <c r="D15" s="61">
        <f t="shared" si="0"/>
        <v>378.48</v>
      </c>
      <c r="E15" s="14" t="s">
        <v>20</v>
      </c>
      <c r="F15" s="14" t="s">
        <v>20</v>
      </c>
      <c r="G15" s="15" t="s">
        <v>20</v>
      </c>
    </row>
    <row r="16" spans="2:7" ht="15">
      <c r="B16" s="13">
        <v>3913</v>
      </c>
      <c r="C16" s="58">
        <v>0.004</v>
      </c>
      <c r="D16" s="61">
        <f t="shared" si="0"/>
        <v>15.652000000000044</v>
      </c>
      <c r="E16" s="14" t="s">
        <v>85</v>
      </c>
      <c r="F16" s="14" t="s">
        <v>85</v>
      </c>
      <c r="G16" s="15" t="s">
        <v>85</v>
      </c>
    </row>
    <row r="17" spans="2:7" ht="15">
      <c r="B17" s="13">
        <v>3288</v>
      </c>
      <c r="C17" s="58">
        <v>-0.008</v>
      </c>
      <c r="D17" s="61">
        <f t="shared" si="0"/>
        <v>-26.304000000000087</v>
      </c>
      <c r="E17" s="14" t="s">
        <v>73</v>
      </c>
      <c r="F17" s="14" t="s">
        <v>73</v>
      </c>
      <c r="G17" s="15" t="s">
        <v>73</v>
      </c>
    </row>
    <row r="18" spans="2:7" ht="15">
      <c r="B18" s="13">
        <v>150</v>
      </c>
      <c r="C18" s="58">
        <v>1.895</v>
      </c>
      <c r="D18" s="61">
        <f t="shared" si="0"/>
        <v>284.25</v>
      </c>
      <c r="E18" s="14" t="s">
        <v>147</v>
      </c>
      <c r="F18" s="14" t="s">
        <v>147</v>
      </c>
      <c r="G18" s="15" t="s">
        <v>44</v>
      </c>
    </row>
    <row r="19" spans="2:7" ht="15">
      <c r="B19" s="13">
        <v>2254</v>
      </c>
      <c r="C19" s="58">
        <v>-0.017</v>
      </c>
      <c r="D19" s="61">
        <f t="shared" si="0"/>
        <v>-38.31800000000021</v>
      </c>
      <c r="E19" s="14" t="s">
        <v>48</v>
      </c>
      <c r="F19" s="14" t="s">
        <v>48</v>
      </c>
      <c r="G19" s="15" t="s">
        <v>48</v>
      </c>
    </row>
    <row r="20" spans="2:7" ht="15">
      <c r="B20" s="13">
        <v>2120</v>
      </c>
      <c r="C20" s="58">
        <v>-0.016</v>
      </c>
      <c r="D20" s="61">
        <f t="shared" si="0"/>
        <v>-33.92000000000007</v>
      </c>
      <c r="E20" s="14" t="s">
        <v>9</v>
      </c>
      <c r="F20" s="14" t="s">
        <v>9</v>
      </c>
      <c r="G20" s="15" t="s">
        <v>9</v>
      </c>
    </row>
    <row r="21" spans="2:8" ht="15">
      <c r="B21" s="13"/>
      <c r="C21" s="58"/>
      <c r="D21" s="61">
        <f t="shared" si="0"/>
        <v>0</v>
      </c>
      <c r="E21" s="15" t="s">
        <v>102</v>
      </c>
      <c r="F21" s="14"/>
      <c r="H21" s="15" t="s">
        <v>102</v>
      </c>
    </row>
    <row r="22" spans="2:7" ht="15">
      <c r="B22" s="13">
        <v>1760</v>
      </c>
      <c r="C22" s="58">
        <v>-0.011</v>
      </c>
      <c r="D22" s="61">
        <f t="shared" si="0"/>
        <v>-19.3599999999999</v>
      </c>
      <c r="E22" s="14" t="s">
        <v>63</v>
      </c>
      <c r="F22" s="14" t="s">
        <v>63</v>
      </c>
      <c r="G22" s="15" t="s">
        <v>63</v>
      </c>
    </row>
    <row r="23" spans="2:7" ht="15">
      <c r="B23" s="13">
        <v>3625</v>
      </c>
      <c r="C23" s="58">
        <v>-0.017</v>
      </c>
      <c r="D23" s="61">
        <f t="shared" si="0"/>
        <v>-61.625</v>
      </c>
      <c r="E23" s="14" t="s">
        <v>83</v>
      </c>
      <c r="F23" s="14" t="s">
        <v>83</v>
      </c>
      <c r="G23" s="15" t="s">
        <v>83</v>
      </c>
    </row>
    <row r="24" spans="2:7" ht="15">
      <c r="B24" s="13">
        <v>2709</v>
      </c>
      <c r="C24" s="58">
        <v>0.184</v>
      </c>
      <c r="D24" s="61">
        <f t="shared" si="0"/>
        <v>498.45600000000013</v>
      </c>
      <c r="E24" s="14" t="s">
        <v>91</v>
      </c>
      <c r="F24" s="14" t="s">
        <v>91</v>
      </c>
      <c r="G24" s="15" t="s">
        <v>91</v>
      </c>
    </row>
    <row r="25" spans="2:7" ht="15">
      <c r="B25" s="13">
        <v>2190</v>
      </c>
      <c r="C25" s="58">
        <v>-0.017</v>
      </c>
      <c r="D25" s="61">
        <f t="shared" si="0"/>
        <v>-37.23000000000002</v>
      </c>
      <c r="E25" s="14" t="s">
        <v>30</v>
      </c>
      <c r="F25" s="14" t="s">
        <v>30</v>
      </c>
      <c r="G25" s="15" t="s">
        <v>30</v>
      </c>
    </row>
    <row r="26" spans="2:6" ht="15">
      <c r="B26" s="13">
        <v>1</v>
      </c>
      <c r="C26" s="58"/>
      <c r="D26" s="61">
        <f t="shared" si="0"/>
        <v>0</v>
      </c>
      <c r="E26" s="14" t="s">
        <v>142</v>
      </c>
      <c r="F26" s="14" t="s">
        <v>142</v>
      </c>
    </row>
    <row r="27" spans="2:6" ht="15">
      <c r="B27" s="13">
        <v>6</v>
      </c>
      <c r="C27" s="58"/>
      <c r="D27" s="61">
        <f t="shared" si="0"/>
        <v>0</v>
      </c>
      <c r="E27" s="14" t="s">
        <v>120</v>
      </c>
      <c r="F27" s="14" t="s">
        <v>120</v>
      </c>
    </row>
    <row r="28" spans="2:6" ht="15">
      <c r="B28" s="13">
        <v>2</v>
      </c>
      <c r="C28" s="58"/>
      <c r="D28" s="61">
        <f t="shared" si="0"/>
        <v>0</v>
      </c>
      <c r="E28" s="14" t="s">
        <v>97</v>
      </c>
      <c r="F28" s="14" t="s">
        <v>97</v>
      </c>
    </row>
    <row r="29" spans="2:7" ht="15">
      <c r="B29" s="13">
        <v>3928</v>
      </c>
      <c r="C29" s="58">
        <v>-0.029</v>
      </c>
      <c r="D29" s="61">
        <f t="shared" si="0"/>
        <v>-113.91199999999981</v>
      </c>
      <c r="E29" s="14" t="s">
        <v>52</v>
      </c>
      <c r="F29" s="14" t="s">
        <v>52</v>
      </c>
      <c r="G29" s="15" t="s">
        <v>52</v>
      </c>
    </row>
    <row r="30" spans="2:7" ht="15">
      <c r="B30" s="13">
        <v>1996</v>
      </c>
      <c r="C30" s="58">
        <v>-0.02</v>
      </c>
      <c r="D30" s="61">
        <f t="shared" si="0"/>
        <v>-39.92000000000007</v>
      </c>
      <c r="E30" s="14" t="s">
        <v>53</v>
      </c>
      <c r="F30" s="14" t="s">
        <v>53</v>
      </c>
      <c r="G30" s="15" t="s">
        <v>53</v>
      </c>
    </row>
    <row r="31" spans="2:7" ht="15">
      <c r="B31" s="13">
        <v>1376</v>
      </c>
      <c r="C31" s="58">
        <v>0</v>
      </c>
      <c r="D31" s="61">
        <f t="shared" si="0"/>
        <v>0</v>
      </c>
      <c r="E31" s="14" t="s">
        <v>35</v>
      </c>
      <c r="F31" s="14" t="s">
        <v>35</v>
      </c>
      <c r="G31" s="15" t="s">
        <v>35</v>
      </c>
    </row>
    <row r="32" spans="2:7" ht="15">
      <c r="B32" s="13">
        <v>2476</v>
      </c>
      <c r="C32" s="58">
        <v>-0.022</v>
      </c>
      <c r="D32" s="61">
        <f t="shared" si="0"/>
        <v>-54.47200000000021</v>
      </c>
      <c r="E32" s="14" t="s">
        <v>34</v>
      </c>
      <c r="F32" s="14" t="s">
        <v>34</v>
      </c>
      <c r="G32" s="15" t="s">
        <v>34</v>
      </c>
    </row>
    <row r="33" spans="2:7" ht="15">
      <c r="B33" s="13">
        <v>2415</v>
      </c>
      <c r="C33" s="58">
        <v>-0.022</v>
      </c>
      <c r="D33" s="61">
        <f t="shared" si="0"/>
        <v>-53.13000000000011</v>
      </c>
      <c r="E33" s="14" t="s">
        <v>46</v>
      </c>
      <c r="F33" s="14" t="s">
        <v>46</v>
      </c>
      <c r="G33" s="15" t="s">
        <v>46</v>
      </c>
    </row>
    <row r="34" spans="2:7" ht="15">
      <c r="B34" s="13">
        <v>1798</v>
      </c>
      <c r="C34" s="58">
        <v>0.409</v>
      </c>
      <c r="D34" s="61">
        <f t="shared" si="0"/>
        <v>735.3820000000001</v>
      </c>
      <c r="E34" s="14" t="s">
        <v>7</v>
      </c>
      <c r="F34" s="14" t="s">
        <v>7</v>
      </c>
      <c r="G34" s="15" t="s">
        <v>7</v>
      </c>
    </row>
    <row r="35" spans="2:6" ht="15">
      <c r="B35" s="13">
        <v>302</v>
      </c>
      <c r="C35" s="58">
        <v>0</v>
      </c>
      <c r="D35" s="61">
        <f t="shared" si="0"/>
        <v>0</v>
      </c>
      <c r="E35" s="14" t="s">
        <v>98</v>
      </c>
      <c r="F35" s="14" t="s">
        <v>98</v>
      </c>
    </row>
    <row r="36" spans="2:7" ht="15">
      <c r="B36" s="13">
        <v>4078</v>
      </c>
      <c r="C36" s="58">
        <v>-0.017</v>
      </c>
      <c r="D36" s="61">
        <f t="shared" si="0"/>
        <v>-69.32600000000002</v>
      </c>
      <c r="E36" s="14" t="s">
        <v>21</v>
      </c>
      <c r="F36" s="14" t="s">
        <v>21</v>
      </c>
      <c r="G36" s="15" t="s">
        <v>21</v>
      </c>
    </row>
    <row r="37" spans="2:7" ht="15">
      <c r="B37" s="13">
        <v>2415</v>
      </c>
      <c r="C37" s="58">
        <v>0</v>
      </c>
      <c r="D37" s="61">
        <f t="shared" si="0"/>
        <v>0</v>
      </c>
      <c r="E37" s="14" t="s">
        <v>79</v>
      </c>
      <c r="F37" s="14" t="s">
        <v>79</v>
      </c>
      <c r="G37" s="15" t="s">
        <v>79</v>
      </c>
    </row>
    <row r="38" spans="2:6" ht="15">
      <c r="B38" s="13">
        <v>73</v>
      </c>
      <c r="C38" s="58"/>
      <c r="D38" s="61">
        <f t="shared" si="0"/>
        <v>0</v>
      </c>
      <c r="E38" s="14" t="s">
        <v>99</v>
      </c>
      <c r="F38" s="14" t="s">
        <v>99</v>
      </c>
    </row>
    <row r="39" spans="2:7" ht="15">
      <c r="B39" s="13">
        <v>2599</v>
      </c>
      <c r="C39" s="58">
        <v>-0.015</v>
      </c>
      <c r="D39" s="61">
        <f t="shared" si="0"/>
        <v>-38.98500000000013</v>
      </c>
      <c r="E39" s="14" t="s">
        <v>66</v>
      </c>
      <c r="F39" s="14" t="s">
        <v>66</v>
      </c>
      <c r="G39" s="15" t="s">
        <v>66</v>
      </c>
    </row>
    <row r="40" spans="2:7" ht="15">
      <c r="B40" s="13">
        <v>2363</v>
      </c>
      <c r="C40" s="58">
        <v>-0.025</v>
      </c>
      <c r="D40" s="61">
        <f t="shared" si="0"/>
        <v>-59.07499999999982</v>
      </c>
      <c r="E40" s="14" t="s">
        <v>62</v>
      </c>
      <c r="F40" s="14" t="s">
        <v>62</v>
      </c>
      <c r="G40" s="15" t="s">
        <v>62</v>
      </c>
    </row>
    <row r="41" spans="2:7" ht="15">
      <c r="B41" s="13">
        <v>3619</v>
      </c>
      <c r="C41" s="58">
        <v>-0.027</v>
      </c>
      <c r="D41" s="61">
        <f t="shared" si="0"/>
        <v>-97.71300000000019</v>
      </c>
      <c r="E41" s="14" t="s">
        <v>24</v>
      </c>
      <c r="F41" s="14" t="s">
        <v>24</v>
      </c>
      <c r="G41" s="15" t="s">
        <v>24</v>
      </c>
    </row>
    <row r="42" spans="2:7" ht="15">
      <c r="B42" s="13">
        <v>2725</v>
      </c>
      <c r="C42" s="58">
        <v>-0.02</v>
      </c>
      <c r="D42" s="61">
        <f t="shared" si="0"/>
        <v>-54.5</v>
      </c>
      <c r="E42" s="14" t="s">
        <v>11</v>
      </c>
      <c r="F42" s="14" t="s">
        <v>11</v>
      </c>
      <c r="G42" s="15" t="s">
        <v>11</v>
      </c>
    </row>
    <row r="43" spans="2:8" ht="15">
      <c r="B43" s="13"/>
      <c r="C43" s="58"/>
      <c r="D43" s="61">
        <f t="shared" si="0"/>
        <v>0</v>
      </c>
      <c r="E43" s="15" t="s">
        <v>105</v>
      </c>
      <c r="F43" s="14"/>
      <c r="H43" s="15" t="s">
        <v>105</v>
      </c>
    </row>
    <row r="44" spans="2:7" ht="15">
      <c r="B44" s="13">
        <v>870</v>
      </c>
      <c r="C44" s="58">
        <v>0.052</v>
      </c>
      <c r="D44" s="61">
        <f t="shared" si="0"/>
        <v>45.24000000000001</v>
      </c>
      <c r="E44" s="14" t="s">
        <v>68</v>
      </c>
      <c r="F44" s="14" t="s">
        <v>68</v>
      </c>
      <c r="G44" s="15" t="s">
        <v>68</v>
      </c>
    </row>
    <row r="45" spans="2:8" ht="15">
      <c r="B45" s="13"/>
      <c r="C45" s="58"/>
      <c r="D45" s="61">
        <f t="shared" si="0"/>
        <v>0</v>
      </c>
      <c r="E45" s="15" t="s">
        <v>110</v>
      </c>
      <c r="F45" s="14"/>
      <c r="H45" s="15" t="s">
        <v>110</v>
      </c>
    </row>
    <row r="46" spans="2:7" ht="15">
      <c r="B46" s="13">
        <v>1651</v>
      </c>
      <c r="C46" s="58">
        <v>-0.022</v>
      </c>
      <c r="D46" s="61">
        <f t="shared" si="0"/>
        <v>-36.32199999999989</v>
      </c>
      <c r="E46" s="14" t="s">
        <v>10</v>
      </c>
      <c r="F46" s="14" t="s">
        <v>10</v>
      </c>
      <c r="G46" s="15" t="s">
        <v>10</v>
      </c>
    </row>
    <row r="47" spans="2:7" ht="15">
      <c r="B47" s="13">
        <v>25</v>
      </c>
      <c r="C47" s="58">
        <v>0</v>
      </c>
      <c r="D47" s="61">
        <f t="shared" si="0"/>
        <v>0</v>
      </c>
      <c r="E47" s="14" t="s">
        <v>40</v>
      </c>
      <c r="F47" s="14" t="s">
        <v>40</v>
      </c>
      <c r="G47" s="15" t="s">
        <v>40</v>
      </c>
    </row>
    <row r="48" spans="2:7" ht="15">
      <c r="B48" s="13">
        <v>2001</v>
      </c>
      <c r="C48" s="58">
        <v>-0.026</v>
      </c>
      <c r="D48" s="61">
        <f t="shared" si="0"/>
        <v>-52.02600000000007</v>
      </c>
      <c r="E48" s="14" t="s">
        <v>58</v>
      </c>
      <c r="F48" s="14" t="s">
        <v>58</v>
      </c>
      <c r="G48" s="15" t="s">
        <v>58</v>
      </c>
    </row>
    <row r="49" spans="2:7" ht="15">
      <c r="B49" s="13">
        <v>1883</v>
      </c>
      <c r="C49" s="58">
        <v>-0.016</v>
      </c>
      <c r="D49" s="61">
        <f t="shared" si="0"/>
        <v>-30.12799999999993</v>
      </c>
      <c r="E49" s="14" t="s">
        <v>77</v>
      </c>
      <c r="F49" s="14" t="s">
        <v>77</v>
      </c>
      <c r="G49" s="15" t="s">
        <v>77</v>
      </c>
    </row>
    <row r="50" spans="2:7" ht="15">
      <c r="B50" s="13">
        <v>2656</v>
      </c>
      <c r="C50" s="58">
        <v>-0.014</v>
      </c>
      <c r="D50" s="61">
        <f t="shared" si="0"/>
        <v>-37.1840000000002</v>
      </c>
      <c r="E50" s="14" t="s">
        <v>17</v>
      </c>
      <c r="F50" s="14" t="s">
        <v>17</v>
      </c>
      <c r="G50" s="15" t="s">
        <v>17</v>
      </c>
    </row>
    <row r="51" spans="2:7" ht="15">
      <c r="B51" s="13">
        <v>4707</v>
      </c>
      <c r="C51" s="58">
        <v>0.031</v>
      </c>
      <c r="D51" s="61">
        <f t="shared" si="0"/>
        <v>145.91700000000037</v>
      </c>
      <c r="E51" s="14" t="s">
        <v>90</v>
      </c>
      <c r="F51" s="14" t="s">
        <v>90</v>
      </c>
      <c r="G51" s="15" t="s">
        <v>90</v>
      </c>
    </row>
    <row r="52" spans="2:7" ht="15">
      <c r="B52" s="13">
        <v>2290</v>
      </c>
      <c r="C52" s="58">
        <v>-0.029</v>
      </c>
      <c r="D52" s="61">
        <f t="shared" si="0"/>
        <v>-66.40999999999985</v>
      </c>
      <c r="E52" s="14" t="s">
        <v>82</v>
      </c>
      <c r="F52" s="14" t="s">
        <v>82</v>
      </c>
      <c r="G52" s="15" t="s">
        <v>82</v>
      </c>
    </row>
    <row r="53" spans="2:7" ht="15">
      <c r="B53" s="13">
        <v>667</v>
      </c>
      <c r="C53" s="58">
        <v>0.349</v>
      </c>
      <c r="D53" s="61">
        <f t="shared" si="0"/>
        <v>232.78300000000002</v>
      </c>
      <c r="E53" s="14" t="s">
        <v>93</v>
      </c>
      <c r="F53" s="14" t="s">
        <v>93</v>
      </c>
      <c r="G53" s="15" t="s">
        <v>93</v>
      </c>
    </row>
    <row r="54" spans="2:7" ht="15">
      <c r="B54" s="13">
        <v>2899</v>
      </c>
      <c r="C54" s="58">
        <v>0.093</v>
      </c>
      <c r="D54" s="61">
        <f t="shared" si="0"/>
        <v>269.60699999999997</v>
      </c>
      <c r="E54" s="14" t="s">
        <v>69</v>
      </c>
      <c r="F54" s="14" t="s">
        <v>69</v>
      </c>
      <c r="G54" s="15" t="s">
        <v>69</v>
      </c>
    </row>
    <row r="55" spans="2:7" ht="15">
      <c r="B55" s="13">
        <v>40</v>
      </c>
      <c r="C55" s="58">
        <v>7.571</v>
      </c>
      <c r="D55" s="61">
        <f t="shared" si="0"/>
        <v>302.84</v>
      </c>
      <c r="E55" s="14" t="s">
        <v>5</v>
      </c>
      <c r="F55" s="14" t="s">
        <v>5</v>
      </c>
      <c r="G55" s="15" t="s">
        <v>5</v>
      </c>
    </row>
    <row r="56" spans="2:7" ht="15">
      <c r="B56" s="13">
        <v>2260</v>
      </c>
      <c r="C56" s="58">
        <v>-0.017</v>
      </c>
      <c r="D56" s="61">
        <f t="shared" si="0"/>
        <v>-38.42000000000007</v>
      </c>
      <c r="E56" s="14" t="s">
        <v>37</v>
      </c>
      <c r="F56" s="14" t="s">
        <v>37</v>
      </c>
      <c r="G56" s="15" t="s">
        <v>37</v>
      </c>
    </row>
    <row r="57" spans="2:7" ht="15">
      <c r="B57" s="13">
        <v>263</v>
      </c>
      <c r="C57" s="58">
        <v>0</v>
      </c>
      <c r="D57" s="61">
        <f t="shared" si="0"/>
        <v>0</v>
      </c>
      <c r="E57" s="14" t="s">
        <v>3</v>
      </c>
      <c r="F57" s="14" t="s">
        <v>3</v>
      </c>
      <c r="G57" s="15" t="s">
        <v>3</v>
      </c>
    </row>
    <row r="58" spans="2:8" ht="15">
      <c r="B58" s="13"/>
      <c r="C58" s="58"/>
      <c r="D58" s="61">
        <f t="shared" si="0"/>
        <v>0</v>
      </c>
      <c r="E58" s="15" t="s">
        <v>108</v>
      </c>
      <c r="F58" s="14"/>
      <c r="H58" s="15" t="s">
        <v>108</v>
      </c>
    </row>
    <row r="59" spans="2:7" ht="15">
      <c r="B59" s="13">
        <v>2310</v>
      </c>
      <c r="C59" s="58">
        <v>-0.026</v>
      </c>
      <c r="D59" s="61">
        <f t="shared" si="0"/>
        <v>-60.059999999999945</v>
      </c>
      <c r="E59" s="14" t="s">
        <v>27</v>
      </c>
      <c r="F59" s="14" t="s">
        <v>27</v>
      </c>
      <c r="G59" s="15" t="s">
        <v>27</v>
      </c>
    </row>
    <row r="60" spans="2:7" ht="15">
      <c r="B60" s="13">
        <v>2329</v>
      </c>
      <c r="C60" s="58">
        <v>-0.015</v>
      </c>
      <c r="D60" s="61">
        <f t="shared" si="0"/>
        <v>-34.934999999999945</v>
      </c>
      <c r="E60" s="14" t="s">
        <v>15</v>
      </c>
      <c r="F60" s="14" t="s">
        <v>15</v>
      </c>
      <c r="G60" s="15" t="s">
        <v>15</v>
      </c>
    </row>
    <row r="61" spans="2:6" ht="15">
      <c r="B61" s="13">
        <v>92</v>
      </c>
      <c r="C61" s="58"/>
      <c r="D61" s="61">
        <f t="shared" si="0"/>
        <v>0</v>
      </c>
      <c r="E61" s="14" t="s">
        <v>100</v>
      </c>
      <c r="F61" s="14" t="s">
        <v>100</v>
      </c>
    </row>
    <row r="62" spans="2:7" ht="15">
      <c r="B62" s="13">
        <v>2113</v>
      </c>
      <c r="C62" s="58">
        <v>-0.018</v>
      </c>
      <c r="D62" s="61">
        <f t="shared" si="0"/>
        <v>-38.034000000000106</v>
      </c>
      <c r="E62" s="14" t="s">
        <v>50</v>
      </c>
      <c r="F62" s="14" t="s">
        <v>50</v>
      </c>
      <c r="G62" s="15" t="s">
        <v>50</v>
      </c>
    </row>
    <row r="63" spans="2:7" ht="15">
      <c r="B63" s="13">
        <v>3589</v>
      </c>
      <c r="C63" s="58">
        <v>-0.032</v>
      </c>
      <c r="D63" s="61">
        <f t="shared" si="0"/>
        <v>-114.84799999999996</v>
      </c>
      <c r="E63" s="14" t="s">
        <v>14</v>
      </c>
      <c r="F63" s="14" t="s">
        <v>14</v>
      </c>
      <c r="G63" s="15" t="s">
        <v>14</v>
      </c>
    </row>
    <row r="64" spans="2:7" ht="15">
      <c r="B64" s="13">
        <v>2172</v>
      </c>
      <c r="C64" s="58">
        <v>-0.016</v>
      </c>
      <c r="D64" s="61">
        <f t="shared" si="0"/>
        <v>-34.75199999999995</v>
      </c>
      <c r="E64" s="14" t="s">
        <v>54</v>
      </c>
      <c r="F64" s="14" t="s">
        <v>54</v>
      </c>
      <c r="G64" s="15" t="s">
        <v>54</v>
      </c>
    </row>
    <row r="65" spans="2:7" ht="15">
      <c r="B65" s="13">
        <v>16</v>
      </c>
      <c r="C65" s="58"/>
      <c r="D65" s="61">
        <f t="shared" si="0"/>
        <v>0</v>
      </c>
      <c r="E65" s="14" t="s">
        <v>76</v>
      </c>
      <c r="F65" s="14" t="s">
        <v>76</v>
      </c>
      <c r="G65" s="15" t="s">
        <v>76</v>
      </c>
    </row>
    <row r="66" spans="2:7" ht="15">
      <c r="B66" s="13">
        <v>1862</v>
      </c>
      <c r="C66" s="58">
        <v>-0.029</v>
      </c>
      <c r="D66" s="61">
        <f t="shared" si="0"/>
        <v>-53.99800000000005</v>
      </c>
      <c r="E66" s="14" t="s">
        <v>67</v>
      </c>
      <c r="F66" s="14" t="s">
        <v>67</v>
      </c>
      <c r="G66" s="15" t="s">
        <v>67</v>
      </c>
    </row>
    <row r="67" spans="2:7" ht="15">
      <c r="B67" s="13">
        <v>2773</v>
      </c>
      <c r="C67" s="58">
        <v>-0.023</v>
      </c>
      <c r="D67" s="61">
        <f t="shared" si="0"/>
        <v>-63.778999999999996</v>
      </c>
      <c r="E67" s="14" t="s">
        <v>87</v>
      </c>
      <c r="F67" s="14" t="s">
        <v>87</v>
      </c>
      <c r="G67" s="15" t="s">
        <v>130</v>
      </c>
    </row>
    <row r="68" spans="2:7" ht="15">
      <c r="B68" s="13">
        <v>5789</v>
      </c>
      <c r="C68" s="58">
        <v>-0.028</v>
      </c>
      <c r="D68" s="61">
        <f t="shared" si="0"/>
        <v>-162.09199999999964</v>
      </c>
      <c r="E68" s="14" t="s">
        <v>16</v>
      </c>
      <c r="F68" s="14" t="s">
        <v>16</v>
      </c>
      <c r="G68" s="15" t="s">
        <v>16</v>
      </c>
    </row>
    <row r="69" spans="2:7" ht="15">
      <c r="B69" s="13">
        <v>12149</v>
      </c>
      <c r="C69" s="58">
        <v>-0.03</v>
      </c>
      <c r="D69" s="61">
        <f t="shared" si="0"/>
        <v>-364.46999999999935</v>
      </c>
      <c r="E69" s="14" t="s">
        <v>94</v>
      </c>
      <c r="F69" s="14" t="s">
        <v>94</v>
      </c>
      <c r="G69" s="15" t="s">
        <v>94</v>
      </c>
    </row>
    <row r="70" spans="2:8" ht="15">
      <c r="B70" s="13"/>
      <c r="C70" s="58"/>
      <c r="D70" s="61">
        <f aca="true" t="shared" si="1" ref="D70:D130">B70+(B70*C70)-B70</f>
        <v>0</v>
      </c>
      <c r="E70" s="15" t="s">
        <v>109</v>
      </c>
      <c r="F70" s="14"/>
      <c r="H70" s="15" t="s">
        <v>109</v>
      </c>
    </row>
    <row r="71" spans="2:7" ht="15">
      <c r="B71" s="13">
        <v>1418</v>
      </c>
      <c r="C71" s="58">
        <v>0.267</v>
      </c>
      <c r="D71" s="61">
        <f t="shared" si="1"/>
        <v>378.606</v>
      </c>
      <c r="E71" s="14" t="s">
        <v>8</v>
      </c>
      <c r="F71" s="14" t="s">
        <v>8</v>
      </c>
      <c r="G71" s="15" t="s">
        <v>8</v>
      </c>
    </row>
    <row r="72" spans="2:6" ht="15">
      <c r="B72" s="13">
        <v>2</v>
      </c>
      <c r="C72" s="58"/>
      <c r="D72" s="61">
        <f t="shared" si="1"/>
        <v>0</v>
      </c>
      <c r="E72" s="14" t="s">
        <v>148</v>
      </c>
      <c r="F72" s="14" t="s">
        <v>148</v>
      </c>
    </row>
    <row r="73" spans="2:6" ht="15">
      <c r="B73" s="13">
        <v>19</v>
      </c>
      <c r="C73" s="58"/>
      <c r="D73" s="61">
        <f t="shared" si="1"/>
        <v>0</v>
      </c>
      <c r="E73" s="14" t="s">
        <v>111</v>
      </c>
      <c r="F73" s="14" t="s">
        <v>111</v>
      </c>
    </row>
    <row r="74" spans="2:7" ht="15">
      <c r="B74" s="13">
        <v>2753</v>
      </c>
      <c r="C74" s="58">
        <v>-0.006</v>
      </c>
      <c r="D74" s="61">
        <f t="shared" si="1"/>
        <v>-16.51800000000003</v>
      </c>
      <c r="E74" s="14" t="s">
        <v>12</v>
      </c>
      <c r="F74" s="14" t="s">
        <v>12</v>
      </c>
      <c r="G74" s="15" t="s">
        <v>12</v>
      </c>
    </row>
    <row r="75" spans="2:7" ht="15">
      <c r="B75" s="13"/>
      <c r="C75" s="58">
        <v>0</v>
      </c>
      <c r="D75" s="61">
        <f t="shared" si="1"/>
        <v>0</v>
      </c>
      <c r="E75" s="15" t="s">
        <v>19</v>
      </c>
      <c r="F75" s="14"/>
      <c r="G75" s="15" t="s">
        <v>19</v>
      </c>
    </row>
    <row r="76" spans="2:7" ht="15">
      <c r="B76" s="13">
        <v>3071</v>
      </c>
      <c r="C76" s="58">
        <v>-0.025</v>
      </c>
      <c r="D76" s="61">
        <f t="shared" si="1"/>
        <v>-76.77500000000009</v>
      </c>
      <c r="E76" s="14" t="s">
        <v>33</v>
      </c>
      <c r="F76" s="14" t="s">
        <v>33</v>
      </c>
      <c r="G76" s="15" t="s">
        <v>33</v>
      </c>
    </row>
    <row r="77" spans="2:7" ht="15">
      <c r="B77" s="13">
        <v>1809</v>
      </c>
      <c r="C77" s="58">
        <v>0.009</v>
      </c>
      <c r="D77" s="61">
        <f t="shared" si="1"/>
        <v>16.28099999999995</v>
      </c>
      <c r="E77" s="14" t="s">
        <v>56</v>
      </c>
      <c r="F77" s="14" t="s">
        <v>56</v>
      </c>
      <c r="G77" s="15" t="s">
        <v>56</v>
      </c>
    </row>
    <row r="78" spans="2:7" ht="15">
      <c r="B78" s="13">
        <v>1075</v>
      </c>
      <c r="C78" s="58">
        <v>-0.03</v>
      </c>
      <c r="D78" s="61">
        <f t="shared" si="1"/>
        <v>-32.25</v>
      </c>
      <c r="E78" s="14" t="s">
        <v>78</v>
      </c>
      <c r="F78" s="14" t="s">
        <v>78</v>
      </c>
      <c r="G78" s="15" t="s">
        <v>78</v>
      </c>
    </row>
    <row r="79" spans="2:7" ht="15">
      <c r="B79" s="13">
        <v>2718</v>
      </c>
      <c r="C79" s="58">
        <v>-0.026</v>
      </c>
      <c r="D79" s="61">
        <f t="shared" si="1"/>
        <v>-70.66800000000012</v>
      </c>
      <c r="E79" s="14" t="s">
        <v>13</v>
      </c>
      <c r="F79" s="14" t="s">
        <v>13</v>
      </c>
      <c r="G79" s="15" t="s">
        <v>13</v>
      </c>
    </row>
    <row r="80" spans="2:7" ht="15">
      <c r="B80" s="13">
        <v>1778</v>
      </c>
      <c r="C80" s="58">
        <v>-0.01</v>
      </c>
      <c r="D80" s="61">
        <f t="shared" si="1"/>
        <v>-17.779999999999973</v>
      </c>
      <c r="E80" s="14" t="s">
        <v>29</v>
      </c>
      <c r="F80" s="14" t="s">
        <v>29</v>
      </c>
      <c r="G80" s="15" t="s">
        <v>29</v>
      </c>
    </row>
    <row r="81" spans="2:7" ht="15">
      <c r="B81" s="13">
        <v>2186</v>
      </c>
      <c r="C81" s="58">
        <v>0</v>
      </c>
      <c r="D81" s="61">
        <f t="shared" si="1"/>
        <v>0</v>
      </c>
      <c r="E81" s="14" t="s">
        <v>60</v>
      </c>
      <c r="F81" s="14" t="s">
        <v>60</v>
      </c>
      <c r="G81" s="15" t="s">
        <v>60</v>
      </c>
    </row>
    <row r="82" spans="2:7" ht="15">
      <c r="B82" s="13">
        <v>1921</v>
      </c>
      <c r="C82" s="58">
        <v>0.033</v>
      </c>
      <c r="D82" s="61">
        <f t="shared" si="1"/>
        <v>63.39300000000003</v>
      </c>
      <c r="E82" s="14" t="s">
        <v>18</v>
      </c>
      <c r="F82" s="14" t="s">
        <v>18</v>
      </c>
      <c r="G82" s="15" t="s">
        <v>18</v>
      </c>
    </row>
    <row r="83" spans="2:7" ht="15">
      <c r="B83" s="13">
        <v>2540</v>
      </c>
      <c r="C83" s="58">
        <v>-0.029</v>
      </c>
      <c r="D83" s="61">
        <f t="shared" si="1"/>
        <v>-73.65999999999985</v>
      </c>
      <c r="E83" s="14" t="s">
        <v>23</v>
      </c>
      <c r="F83" s="14" t="s">
        <v>23</v>
      </c>
      <c r="G83" s="15" t="s">
        <v>23</v>
      </c>
    </row>
    <row r="84" spans="2:6" ht="15">
      <c r="B84" s="13">
        <v>6</v>
      </c>
      <c r="C84" s="58"/>
      <c r="D84" s="61">
        <f t="shared" si="1"/>
        <v>0</v>
      </c>
      <c r="E84" s="14" t="s">
        <v>143</v>
      </c>
      <c r="F84" s="14" t="s">
        <v>143</v>
      </c>
    </row>
    <row r="85" spans="2:7" ht="15">
      <c r="B85" s="13">
        <v>2</v>
      </c>
      <c r="C85" s="58">
        <v>0</v>
      </c>
      <c r="D85" s="61">
        <f t="shared" si="1"/>
        <v>0</v>
      </c>
      <c r="E85" s="14" t="s">
        <v>6</v>
      </c>
      <c r="F85" s="14" t="s">
        <v>6</v>
      </c>
      <c r="G85" s="15" t="s">
        <v>6</v>
      </c>
    </row>
    <row r="86" spans="2:7" ht="15">
      <c r="B86" s="13">
        <v>4042</v>
      </c>
      <c r="C86" s="58">
        <v>-0.013</v>
      </c>
      <c r="D86" s="61">
        <f t="shared" si="1"/>
        <v>-52.54599999999982</v>
      </c>
      <c r="E86" s="14" t="s">
        <v>81</v>
      </c>
      <c r="F86" s="14" t="s">
        <v>81</v>
      </c>
      <c r="G86" s="15" t="s">
        <v>81</v>
      </c>
    </row>
    <row r="87" spans="2:8" ht="15">
      <c r="B87" s="13"/>
      <c r="C87" s="58"/>
      <c r="D87" s="61">
        <f t="shared" si="1"/>
        <v>0</v>
      </c>
      <c r="E87" s="15" t="s">
        <v>104</v>
      </c>
      <c r="F87" s="14"/>
      <c r="H87" s="15" t="s">
        <v>104</v>
      </c>
    </row>
    <row r="88" spans="2:6" ht="15">
      <c r="B88" s="13">
        <v>6</v>
      </c>
      <c r="C88" s="58"/>
      <c r="D88" s="61">
        <f t="shared" si="1"/>
        <v>0</v>
      </c>
      <c r="E88" s="14" t="s">
        <v>112</v>
      </c>
      <c r="F88" s="14" t="s">
        <v>112</v>
      </c>
    </row>
    <row r="89" spans="2:8" ht="15">
      <c r="B89" s="13"/>
      <c r="C89" s="58"/>
      <c r="D89" s="61">
        <f t="shared" si="1"/>
        <v>0</v>
      </c>
      <c r="E89" s="15" t="s">
        <v>107</v>
      </c>
      <c r="F89" s="14"/>
      <c r="H89" s="15" t="s">
        <v>107</v>
      </c>
    </row>
    <row r="90" spans="2:7" ht="15">
      <c r="B90" s="13">
        <v>4055</v>
      </c>
      <c r="C90" s="58">
        <v>0</v>
      </c>
      <c r="D90" s="61">
        <f t="shared" si="1"/>
        <v>0</v>
      </c>
      <c r="E90" s="14" t="s">
        <v>70</v>
      </c>
      <c r="F90" s="14" t="s">
        <v>70</v>
      </c>
      <c r="G90" s="15" t="s">
        <v>70</v>
      </c>
    </row>
    <row r="91" spans="2:7" ht="15">
      <c r="B91" s="13">
        <v>5882</v>
      </c>
      <c r="C91" s="58">
        <v>0.168</v>
      </c>
      <c r="D91" s="61">
        <f t="shared" si="1"/>
        <v>988.1760000000004</v>
      </c>
      <c r="E91" s="14" t="s">
        <v>1</v>
      </c>
      <c r="F91" s="14" t="s">
        <v>1</v>
      </c>
      <c r="G91" s="15" t="s">
        <v>1</v>
      </c>
    </row>
    <row r="92" spans="2:7" ht="15">
      <c r="B92" s="13">
        <v>3816</v>
      </c>
      <c r="C92" s="58">
        <v>0.066</v>
      </c>
      <c r="D92" s="61">
        <f t="shared" si="1"/>
        <v>251.85600000000022</v>
      </c>
      <c r="E92" s="14" t="s">
        <v>2</v>
      </c>
      <c r="F92" s="14" t="s">
        <v>2</v>
      </c>
      <c r="G92" s="15" t="s">
        <v>2</v>
      </c>
    </row>
    <row r="93" spans="2:7" ht="15">
      <c r="B93" s="13">
        <v>199</v>
      </c>
      <c r="C93" s="58"/>
      <c r="D93" s="61">
        <f t="shared" si="1"/>
        <v>0</v>
      </c>
      <c r="E93" s="14" t="s">
        <v>75</v>
      </c>
      <c r="F93" s="14" t="s">
        <v>75</v>
      </c>
      <c r="G93" s="15" t="s">
        <v>131</v>
      </c>
    </row>
    <row r="94" spans="2:7" ht="15">
      <c r="B94" s="13">
        <v>3429</v>
      </c>
      <c r="C94" s="58">
        <v>0.011</v>
      </c>
      <c r="D94" s="61">
        <f t="shared" si="1"/>
        <v>37.71900000000005</v>
      </c>
      <c r="E94" s="14" t="s">
        <v>32</v>
      </c>
      <c r="F94" s="14" t="s">
        <v>32</v>
      </c>
      <c r="G94" s="15" t="s">
        <v>132</v>
      </c>
    </row>
    <row r="95" spans="2:7" ht="15">
      <c r="B95" s="13">
        <v>592</v>
      </c>
      <c r="C95" s="58">
        <v>0.471</v>
      </c>
      <c r="D95" s="61">
        <f t="shared" si="1"/>
        <v>278.832</v>
      </c>
      <c r="E95" s="14" t="s">
        <v>59</v>
      </c>
      <c r="F95" s="14" t="s">
        <v>59</v>
      </c>
      <c r="G95" s="15" t="s">
        <v>133</v>
      </c>
    </row>
    <row r="96" spans="2:7" ht="15">
      <c r="B96" s="13">
        <v>1260</v>
      </c>
      <c r="C96" s="58">
        <v>0.027</v>
      </c>
      <c r="D96" s="61">
        <f t="shared" si="1"/>
        <v>34.01999999999998</v>
      </c>
      <c r="E96" s="14" t="s">
        <v>88</v>
      </c>
      <c r="F96" s="14" t="s">
        <v>88</v>
      </c>
      <c r="G96" s="15" t="s">
        <v>88</v>
      </c>
    </row>
    <row r="97" spans="2:7" ht="15">
      <c r="B97" s="13">
        <v>2016</v>
      </c>
      <c r="C97" s="58">
        <v>-0.037</v>
      </c>
      <c r="D97" s="61">
        <f t="shared" si="1"/>
        <v>-74.5920000000001</v>
      </c>
      <c r="E97" s="14" t="s">
        <v>26</v>
      </c>
      <c r="F97" s="14" t="s">
        <v>26</v>
      </c>
      <c r="G97" s="15" t="s">
        <v>26</v>
      </c>
    </row>
    <row r="98" spans="2:7" ht="15">
      <c r="B98" s="13">
        <v>3780</v>
      </c>
      <c r="C98" s="58">
        <v>0</v>
      </c>
      <c r="D98" s="61">
        <f t="shared" si="1"/>
        <v>0</v>
      </c>
      <c r="E98" s="14" t="s">
        <v>4</v>
      </c>
      <c r="F98" s="14" t="s">
        <v>4</v>
      </c>
      <c r="G98" s="15" t="s">
        <v>4</v>
      </c>
    </row>
    <row r="99" spans="2:7" ht="15">
      <c r="B99" s="13">
        <v>6</v>
      </c>
      <c r="C99" s="58">
        <v>0</v>
      </c>
      <c r="D99" s="61">
        <f t="shared" si="1"/>
        <v>0</v>
      </c>
      <c r="E99" s="14" t="s">
        <v>72</v>
      </c>
      <c r="F99" s="14" t="s">
        <v>72</v>
      </c>
      <c r="G99" s="15" t="s">
        <v>72</v>
      </c>
    </row>
    <row r="100" spans="2:7" ht="15">
      <c r="B100" s="13">
        <v>1877</v>
      </c>
      <c r="C100" s="58">
        <v>-0.02</v>
      </c>
      <c r="D100" s="61">
        <f t="shared" si="1"/>
        <v>-37.539999999999964</v>
      </c>
      <c r="E100" s="14" t="s">
        <v>64</v>
      </c>
      <c r="F100" s="14" t="s">
        <v>64</v>
      </c>
      <c r="G100" s="15" t="s">
        <v>64</v>
      </c>
    </row>
    <row r="101" spans="2:7" ht="15">
      <c r="B101" s="13">
        <v>843</v>
      </c>
      <c r="C101" s="58">
        <v>0.338</v>
      </c>
      <c r="D101" s="61">
        <f t="shared" si="1"/>
        <v>284.93399999999997</v>
      </c>
      <c r="E101" s="14" t="s">
        <v>57</v>
      </c>
      <c r="F101" s="14" t="s">
        <v>57</v>
      </c>
      <c r="G101" s="15" t="s">
        <v>57</v>
      </c>
    </row>
    <row r="102" spans="2:7" ht="15">
      <c r="B102" s="13">
        <v>132</v>
      </c>
      <c r="C102" s="58"/>
      <c r="D102" s="61">
        <f t="shared" si="1"/>
        <v>0</v>
      </c>
      <c r="E102" s="14" t="s">
        <v>39</v>
      </c>
      <c r="F102" s="14" t="s">
        <v>39</v>
      </c>
      <c r="G102" s="15" t="s">
        <v>39</v>
      </c>
    </row>
    <row r="103" spans="2:6" ht="15">
      <c r="B103" s="13">
        <v>24</v>
      </c>
      <c r="C103" s="58"/>
      <c r="D103" s="61">
        <f t="shared" si="1"/>
        <v>0</v>
      </c>
      <c r="E103" s="14" t="s">
        <v>144</v>
      </c>
      <c r="F103" s="14" t="s">
        <v>144</v>
      </c>
    </row>
    <row r="104" spans="2:7" ht="15">
      <c r="B104" s="13">
        <v>2156</v>
      </c>
      <c r="C104" s="58">
        <v>-0.016</v>
      </c>
      <c r="D104" s="61">
        <f t="shared" si="1"/>
        <v>-34.496000000000095</v>
      </c>
      <c r="E104" s="14" t="s">
        <v>55</v>
      </c>
      <c r="F104" s="14" t="s">
        <v>55</v>
      </c>
      <c r="G104" s="15" t="s">
        <v>134</v>
      </c>
    </row>
    <row r="105" spans="2:7" ht="15">
      <c r="B105" s="13">
        <v>1157</v>
      </c>
      <c r="C105" s="58">
        <v>-0.032</v>
      </c>
      <c r="D105" s="61">
        <f t="shared" si="1"/>
        <v>-37.02399999999989</v>
      </c>
      <c r="E105" s="14" t="s">
        <v>45</v>
      </c>
      <c r="F105" s="14" t="s">
        <v>45</v>
      </c>
      <c r="G105" s="15" t="s">
        <v>45</v>
      </c>
    </row>
    <row r="106" spans="2:7" ht="15">
      <c r="B106" s="13">
        <v>2158</v>
      </c>
      <c r="C106" s="58">
        <v>-0.021</v>
      </c>
      <c r="D106" s="61">
        <f t="shared" si="1"/>
        <v>-45.31800000000021</v>
      </c>
      <c r="E106" s="14" t="s">
        <v>84</v>
      </c>
      <c r="F106" s="14" t="s">
        <v>84</v>
      </c>
      <c r="G106" s="15" t="s">
        <v>84</v>
      </c>
    </row>
    <row r="107" spans="2:7" ht="15">
      <c r="B107" s="13">
        <v>2433</v>
      </c>
      <c r="C107" s="58">
        <v>-0.023</v>
      </c>
      <c r="D107" s="61">
        <f t="shared" si="1"/>
        <v>-55.95899999999983</v>
      </c>
      <c r="E107" s="14" t="s">
        <v>47</v>
      </c>
      <c r="F107" s="14" t="s">
        <v>47</v>
      </c>
      <c r="G107" s="15" t="s">
        <v>47</v>
      </c>
    </row>
    <row r="108" spans="2:6" ht="15">
      <c r="B108" s="13">
        <v>9</v>
      </c>
      <c r="C108" s="58"/>
      <c r="D108" s="61">
        <f t="shared" si="1"/>
        <v>0</v>
      </c>
      <c r="E108" s="14" t="s">
        <v>117</v>
      </c>
      <c r="F108" s="14" t="s">
        <v>117</v>
      </c>
    </row>
    <row r="109" spans="4:7" ht="15">
      <c r="D109" s="61">
        <f t="shared" si="1"/>
        <v>0</v>
      </c>
      <c r="E109" s="15" t="s">
        <v>135</v>
      </c>
      <c r="G109" s="15" t="s">
        <v>135</v>
      </c>
    </row>
    <row r="110" spans="2:7" ht="15">
      <c r="B110" s="13">
        <v>2125</v>
      </c>
      <c r="C110" s="58">
        <v>-0.017</v>
      </c>
      <c r="D110" s="61">
        <f t="shared" si="1"/>
        <v>-36.125</v>
      </c>
      <c r="E110" s="14" t="s">
        <v>25</v>
      </c>
      <c r="F110" s="14" t="s">
        <v>25</v>
      </c>
      <c r="G110" s="15" t="s">
        <v>25</v>
      </c>
    </row>
    <row r="111" spans="2:7" ht="15">
      <c r="B111" s="13">
        <v>1977</v>
      </c>
      <c r="C111" s="58">
        <v>-0.026</v>
      </c>
      <c r="D111" s="61">
        <f t="shared" si="1"/>
        <v>-51.402000000000044</v>
      </c>
      <c r="E111" s="14" t="s">
        <v>22</v>
      </c>
      <c r="F111" s="14" t="s">
        <v>22</v>
      </c>
      <c r="G111" s="15" t="s">
        <v>22</v>
      </c>
    </row>
    <row r="112" spans="2:7" ht="15">
      <c r="B112" s="13">
        <v>1583</v>
      </c>
      <c r="C112" s="58">
        <v>-0.023</v>
      </c>
      <c r="D112" s="61">
        <f t="shared" si="1"/>
        <v>-36.409000000000106</v>
      </c>
      <c r="E112" s="14" t="s">
        <v>49</v>
      </c>
      <c r="F112" s="14" t="s">
        <v>49</v>
      </c>
      <c r="G112" s="15" t="s">
        <v>49</v>
      </c>
    </row>
    <row r="113" spans="2:6" ht="15">
      <c r="B113" s="13">
        <v>86</v>
      </c>
      <c r="C113" s="58"/>
      <c r="D113" s="61">
        <f t="shared" si="1"/>
        <v>0</v>
      </c>
      <c r="E113" s="14" t="s">
        <v>113</v>
      </c>
      <c r="F113" s="14" t="s">
        <v>113</v>
      </c>
    </row>
    <row r="114" spans="2:6" ht="15">
      <c r="B114" s="13">
        <v>498</v>
      </c>
      <c r="C114" s="58"/>
      <c r="D114" s="61">
        <f t="shared" si="1"/>
        <v>0</v>
      </c>
      <c r="E114" s="14" t="s">
        <v>114</v>
      </c>
      <c r="F114" s="14" t="s">
        <v>114</v>
      </c>
    </row>
    <row r="115" spans="2:7" ht="15">
      <c r="B115" s="13">
        <v>289</v>
      </c>
      <c r="C115" s="58"/>
      <c r="D115" s="61">
        <f t="shared" si="1"/>
        <v>0</v>
      </c>
      <c r="E115" s="14" t="s">
        <v>115</v>
      </c>
      <c r="F115" s="14" t="s">
        <v>115</v>
      </c>
      <c r="G115" s="15" t="s">
        <v>115</v>
      </c>
    </row>
    <row r="116" spans="2:8" ht="15">
      <c r="B116" s="13"/>
      <c r="C116" s="58"/>
      <c r="D116" s="61">
        <f t="shared" si="1"/>
        <v>0</v>
      </c>
      <c r="E116" s="15" t="s">
        <v>103</v>
      </c>
      <c r="F116" s="14"/>
      <c r="H116" s="15" t="s">
        <v>103</v>
      </c>
    </row>
    <row r="117" spans="2:7" ht="15">
      <c r="B117" s="13">
        <v>175</v>
      </c>
      <c r="C117" s="58"/>
      <c r="D117" s="61">
        <f t="shared" si="1"/>
        <v>0</v>
      </c>
      <c r="E117" s="14" t="s">
        <v>95</v>
      </c>
      <c r="F117" s="14" t="s">
        <v>95</v>
      </c>
      <c r="G117" s="15" t="s">
        <v>95</v>
      </c>
    </row>
    <row r="118" spans="2:7" ht="15">
      <c r="B118" s="13">
        <v>2578</v>
      </c>
      <c r="C118" s="58">
        <v>0</v>
      </c>
      <c r="D118" s="61">
        <f t="shared" si="1"/>
        <v>0</v>
      </c>
      <c r="E118" s="14" t="s">
        <v>86</v>
      </c>
      <c r="F118" s="14" t="s">
        <v>86</v>
      </c>
      <c r="G118" s="15" t="s">
        <v>86</v>
      </c>
    </row>
    <row r="119" spans="2:8" ht="15">
      <c r="B119" s="13"/>
      <c r="C119" s="58"/>
      <c r="D119" s="61">
        <f t="shared" si="1"/>
        <v>0</v>
      </c>
      <c r="E119" s="15" t="s">
        <v>106</v>
      </c>
      <c r="F119" s="14"/>
      <c r="H119" s="15" t="s">
        <v>106</v>
      </c>
    </row>
    <row r="120" spans="2:7" ht="15">
      <c r="B120" s="13">
        <v>1672</v>
      </c>
      <c r="C120" s="58">
        <v>-0.034</v>
      </c>
      <c r="D120" s="61">
        <f t="shared" si="1"/>
        <v>-56.847999999999956</v>
      </c>
      <c r="E120" s="14" t="s">
        <v>65</v>
      </c>
      <c r="F120" s="14" t="s">
        <v>65</v>
      </c>
      <c r="G120" s="15" t="s">
        <v>65</v>
      </c>
    </row>
    <row r="121" spans="2:7" ht="15">
      <c r="B121" s="13">
        <v>1262</v>
      </c>
      <c r="C121" s="58">
        <v>0.083</v>
      </c>
      <c r="D121" s="61">
        <f t="shared" si="1"/>
        <v>104.7460000000001</v>
      </c>
      <c r="E121" s="14" t="s">
        <v>42</v>
      </c>
      <c r="F121" s="14" t="s">
        <v>42</v>
      </c>
      <c r="G121" s="15" t="s">
        <v>42</v>
      </c>
    </row>
    <row r="122" spans="2:6" ht="15">
      <c r="B122" s="13">
        <v>44</v>
      </c>
      <c r="C122" s="58"/>
      <c r="D122" s="61">
        <f t="shared" si="1"/>
        <v>0</v>
      </c>
      <c r="E122" s="14" t="s">
        <v>119</v>
      </c>
      <c r="F122" s="14" t="s">
        <v>119</v>
      </c>
    </row>
    <row r="123" spans="2:7" ht="15">
      <c r="B123" s="13">
        <v>6127</v>
      </c>
      <c r="C123" s="58">
        <v>-0.029</v>
      </c>
      <c r="D123" s="61">
        <f t="shared" si="1"/>
        <v>-177.683</v>
      </c>
      <c r="E123" s="14" t="s">
        <v>80</v>
      </c>
      <c r="F123" s="14" t="s">
        <v>80</v>
      </c>
      <c r="G123" s="15" t="s">
        <v>80</v>
      </c>
    </row>
    <row r="124" spans="2:7" ht="15">
      <c r="B124" s="13">
        <v>2004</v>
      </c>
      <c r="C124" s="58">
        <v>-0.028</v>
      </c>
      <c r="D124" s="61">
        <f t="shared" si="1"/>
        <v>-56.11200000000008</v>
      </c>
      <c r="E124" s="14" t="s">
        <v>61</v>
      </c>
      <c r="F124" s="14" t="s">
        <v>61</v>
      </c>
      <c r="G124" s="15" t="s">
        <v>61</v>
      </c>
    </row>
    <row r="125" spans="2:7" ht="15">
      <c r="B125" s="13">
        <v>2652</v>
      </c>
      <c r="C125" s="58">
        <v>0.065</v>
      </c>
      <c r="D125" s="61">
        <f t="shared" si="1"/>
        <v>172.3800000000001</v>
      </c>
      <c r="E125" s="14" t="s">
        <v>38</v>
      </c>
      <c r="F125" s="14" t="s">
        <v>38</v>
      </c>
      <c r="G125" s="15" t="s">
        <v>38</v>
      </c>
    </row>
    <row r="126" spans="2:7" ht="15">
      <c r="B126" s="13">
        <v>2071</v>
      </c>
      <c r="C126" s="58">
        <v>-0.019</v>
      </c>
      <c r="D126" s="61">
        <f t="shared" si="1"/>
        <v>-39.34899999999993</v>
      </c>
      <c r="E126" s="14" t="s">
        <v>28</v>
      </c>
      <c r="F126" s="14" t="s">
        <v>28</v>
      </c>
      <c r="G126" s="15" t="s">
        <v>28</v>
      </c>
    </row>
    <row r="127" spans="2:7" ht="15">
      <c r="B127" s="13">
        <v>2556</v>
      </c>
      <c r="C127" s="58">
        <v>-0.022</v>
      </c>
      <c r="D127" s="61">
        <f t="shared" si="1"/>
        <v>-56.23199999999997</v>
      </c>
      <c r="E127" s="14" t="s">
        <v>51</v>
      </c>
      <c r="F127" s="14" t="s">
        <v>51</v>
      </c>
      <c r="G127" s="15" t="s">
        <v>51</v>
      </c>
    </row>
    <row r="128" spans="2:6" ht="15">
      <c r="B128" s="13">
        <v>4</v>
      </c>
      <c r="C128" s="58">
        <v>0</v>
      </c>
      <c r="D128" s="61">
        <f t="shared" si="1"/>
        <v>0</v>
      </c>
      <c r="E128" s="14" t="s">
        <v>149</v>
      </c>
      <c r="F128" s="14" t="s">
        <v>149</v>
      </c>
    </row>
    <row r="129" spans="2:6" ht="15">
      <c r="B129" s="13">
        <v>4</v>
      </c>
      <c r="C129" s="58"/>
      <c r="D129" s="61">
        <f t="shared" si="1"/>
        <v>0</v>
      </c>
      <c r="E129" s="14" t="s">
        <v>118</v>
      </c>
      <c r="F129" s="14" t="s">
        <v>118</v>
      </c>
    </row>
    <row r="130" spans="2:7" ht="15">
      <c r="B130" s="13">
        <v>2284</v>
      </c>
      <c r="C130" s="58">
        <v>-0.018</v>
      </c>
      <c r="D130" s="61">
        <f t="shared" si="1"/>
        <v>-41.11200000000008</v>
      </c>
      <c r="E130" s="14" t="s">
        <v>74</v>
      </c>
      <c r="F130" s="14" t="s">
        <v>74</v>
      </c>
      <c r="G130" s="15" t="s">
        <v>74</v>
      </c>
    </row>
  </sheetData>
  <sheetProtection password="BD6D" sheet="1" objects="1" scenarios="1"/>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Jonathon Reynolds</dc:creator>
  <cp:keywords/>
  <dc:description/>
  <cp:lastModifiedBy>Administrator</cp:lastModifiedBy>
  <cp:lastPrinted>2002-01-29T12:20:08Z</cp:lastPrinted>
  <dcterms:created xsi:type="dcterms:W3CDTF">2002-01-29T10:13:07Z</dcterms:created>
  <dcterms:modified xsi:type="dcterms:W3CDTF">2003-06-04T16:36:58Z</dcterms:modified>
  <cp:category/>
  <cp:version/>
  <cp:contentType/>
  <cp:contentStatus/>
</cp:coreProperties>
</file>