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13_ncr:1_{2F1B41C9-20D8-4BEA-AD87-D6081A0D6D85}" xr6:coauthVersionLast="47" xr6:coauthVersionMax="47" xr10:uidLastSave="{00000000-0000-0000-0000-000000000000}"/>
  <bookViews>
    <workbookView xWindow="4950" yWindow="2595" windowWidth="38700" windowHeight="15345" tabRatio="891" xr2:uid="{00000000-000D-0000-FFFF-FFFF00000000}"/>
  </bookViews>
  <sheets>
    <sheet name="Explanation and disclaimer" sheetId="14" r:id="rId1"/>
    <sheet name="Table 1 - ACT" sheetId="22" r:id="rId2"/>
    <sheet name="Table 2 - Brindabella" sheetId="21" r:id="rId3"/>
    <sheet name="Table 3 - Ginninderra" sheetId="20" r:id="rId4"/>
    <sheet name="Table 4 - Kurrajong" sheetId="19" r:id="rId5"/>
    <sheet name="Table 5 - Murrumbidgee" sheetId="18" r:id="rId6"/>
    <sheet name="Table 6 - Yerrabi" sheetId="17" r:id="rId7"/>
  </sheets>
  <definedNames>
    <definedName name="_xlnm._FilterDatabase" localSheetId="1" hidden="1">'Table 1 - ACT'!$A$1:$H$140</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7" l="1"/>
  <c r="H5" i="17"/>
  <c r="H6" i="17"/>
  <c r="H7" i="17"/>
  <c r="H8" i="17"/>
  <c r="H9" i="17"/>
  <c r="H10" i="17"/>
  <c r="H11" i="17"/>
  <c r="H12" i="17"/>
  <c r="H13" i="17"/>
  <c r="H14" i="17"/>
  <c r="H15" i="17"/>
  <c r="H16" i="17"/>
  <c r="H17" i="17"/>
  <c r="H18" i="17"/>
  <c r="H19" i="17"/>
  <c r="H20" i="17"/>
  <c r="H21" i="17"/>
  <c r="H22" i="17"/>
  <c r="H23" i="17"/>
  <c r="H24" i="17"/>
  <c r="H3" i="17"/>
  <c r="G4" i="17"/>
  <c r="G5" i="17"/>
  <c r="G6" i="17"/>
  <c r="G7" i="17"/>
  <c r="G8" i="17"/>
  <c r="G9" i="17"/>
  <c r="G10" i="17"/>
  <c r="G11" i="17"/>
  <c r="G12" i="17"/>
  <c r="G13" i="17"/>
  <c r="G14" i="17"/>
  <c r="G15" i="17"/>
  <c r="G16" i="17"/>
  <c r="G17" i="17"/>
  <c r="G18" i="17"/>
  <c r="G19" i="17"/>
  <c r="G20" i="17"/>
  <c r="G21" i="17"/>
  <c r="G22" i="17"/>
  <c r="G23" i="17"/>
  <c r="G24" i="17"/>
  <c r="G3" i="17"/>
  <c r="F4" i="17"/>
  <c r="F5" i="17"/>
  <c r="F6" i="17"/>
  <c r="F7" i="17"/>
  <c r="F8" i="17"/>
  <c r="F9" i="17"/>
  <c r="F10" i="17"/>
  <c r="F11" i="17"/>
  <c r="F12" i="17"/>
  <c r="F13" i="17"/>
  <c r="F14" i="17"/>
  <c r="F15" i="17"/>
  <c r="F16" i="17"/>
  <c r="F17" i="17"/>
  <c r="F18" i="17"/>
  <c r="F19" i="17"/>
  <c r="F20" i="17"/>
  <c r="F21" i="17"/>
  <c r="F22" i="17"/>
  <c r="F23" i="17"/>
  <c r="F24" i="17"/>
  <c r="F25" i="17"/>
  <c r="F3" i="17"/>
  <c r="E4" i="17"/>
  <c r="E5" i="17"/>
  <c r="E6" i="17"/>
  <c r="E7" i="17"/>
  <c r="E8" i="17"/>
  <c r="E9" i="17"/>
  <c r="E10" i="17"/>
  <c r="E12" i="17"/>
  <c r="E14" i="17"/>
  <c r="E15" i="17"/>
  <c r="E16" i="17"/>
  <c r="E17" i="17"/>
  <c r="E18" i="17"/>
  <c r="E19" i="17"/>
  <c r="E20" i="17"/>
  <c r="E21" i="17"/>
  <c r="E22" i="17"/>
  <c r="E23" i="17"/>
  <c r="E24" i="17"/>
  <c r="E25" i="17"/>
  <c r="E3" i="17"/>
  <c r="D25" i="17"/>
  <c r="C25" i="17"/>
  <c r="H4" i="18"/>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 i="18"/>
  <c r="G4" i="18"/>
  <c r="G5" i="18"/>
  <c r="G6" i="18"/>
  <c r="G7" i="18"/>
  <c r="G8" i="18"/>
  <c r="G9" i="18"/>
  <c r="G10" i="18"/>
  <c r="G11" i="18"/>
  <c r="G12" i="18"/>
  <c r="G13" i="18"/>
  <c r="G14" i="18"/>
  <c r="G15" i="18"/>
  <c r="G16" i="18"/>
  <c r="G17" i="18"/>
  <c r="G18" i="18"/>
  <c r="G19" i="18"/>
  <c r="G20" i="18"/>
  <c r="G21" i="18"/>
  <c r="G22" i="18"/>
  <c r="G23" i="18"/>
  <c r="G24" i="18"/>
  <c r="G25" i="18"/>
  <c r="G26" i="18"/>
  <c r="G27" i="18"/>
  <c r="G28" i="18"/>
  <c r="G29" i="18"/>
  <c r="G30" i="18"/>
  <c r="G31" i="18"/>
  <c r="G32" i="18"/>
  <c r="G33" i="18"/>
  <c r="G34" i="18"/>
  <c r="G35" i="18"/>
  <c r="G36" i="18"/>
  <c r="G3" i="18"/>
  <c r="F4" i="18"/>
  <c r="F5" i="18"/>
  <c r="F6" i="18"/>
  <c r="F7" i="18"/>
  <c r="F8" i="18"/>
  <c r="F9" i="18"/>
  <c r="F10" i="18"/>
  <c r="F11" i="18"/>
  <c r="F12" i="18"/>
  <c r="F13" i="18"/>
  <c r="F14" i="18"/>
  <c r="F15" i="18"/>
  <c r="F16" i="18"/>
  <c r="F17" i="18"/>
  <c r="F18" i="18"/>
  <c r="F19" i="18"/>
  <c r="F20" i="18"/>
  <c r="F21" i="18"/>
  <c r="F22" i="18"/>
  <c r="F23" i="18"/>
  <c r="F24" i="18"/>
  <c r="F25" i="18"/>
  <c r="F26" i="18"/>
  <c r="F27" i="18"/>
  <c r="F28" i="18"/>
  <c r="F29" i="18"/>
  <c r="F30" i="18"/>
  <c r="F31" i="18"/>
  <c r="F32" i="18"/>
  <c r="F33" i="18"/>
  <c r="F34" i="18"/>
  <c r="F35" i="18"/>
  <c r="F36" i="18"/>
  <c r="F37" i="18"/>
  <c r="F3" i="18"/>
  <c r="E4" i="18"/>
  <c r="E5" i="18"/>
  <c r="E6" i="18"/>
  <c r="E7" i="18"/>
  <c r="E8" i="18"/>
  <c r="E9" i="18"/>
  <c r="E10" i="18"/>
  <c r="E11" i="18"/>
  <c r="E12" i="18"/>
  <c r="E13" i="18"/>
  <c r="E14" i="18"/>
  <c r="E15" i="18"/>
  <c r="E16" i="18"/>
  <c r="E17" i="18"/>
  <c r="E18" i="18"/>
  <c r="E19" i="18"/>
  <c r="E21" i="18"/>
  <c r="E22" i="18"/>
  <c r="E23" i="18"/>
  <c r="E24" i="18"/>
  <c r="E25" i="18"/>
  <c r="E26" i="18"/>
  <c r="E27" i="18"/>
  <c r="E28" i="18"/>
  <c r="E29" i="18"/>
  <c r="E30" i="18"/>
  <c r="E31" i="18"/>
  <c r="E32" i="18"/>
  <c r="E33" i="18"/>
  <c r="E35" i="18"/>
  <c r="E36" i="18"/>
  <c r="E37" i="18"/>
  <c r="E3" i="18"/>
  <c r="D37" i="18"/>
  <c r="C37" i="18"/>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 i="19"/>
  <c r="G4" i="19"/>
  <c r="G5" i="19"/>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 i="19"/>
  <c r="F4" i="19"/>
  <c r="F5" i="19"/>
  <c r="F6" i="19"/>
  <c r="F7" i="19"/>
  <c r="F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 i="19"/>
  <c r="E4" i="19"/>
  <c r="E5" i="19"/>
  <c r="E7" i="19"/>
  <c r="E8" i="19"/>
  <c r="E12" i="19"/>
  <c r="E14" i="19"/>
  <c r="E15" i="19"/>
  <c r="E16" i="19"/>
  <c r="E17" i="19"/>
  <c r="E18" i="19"/>
  <c r="E19" i="19"/>
  <c r="E20" i="19"/>
  <c r="E21" i="19"/>
  <c r="E22" i="19"/>
  <c r="E23" i="19"/>
  <c r="E24" i="19"/>
  <c r="E25" i="19"/>
  <c r="E26" i="19"/>
  <c r="E27" i="19"/>
  <c r="E28" i="19"/>
  <c r="E29" i="19"/>
  <c r="E31" i="19"/>
  <c r="E32" i="19"/>
  <c r="E33" i="19"/>
  <c r="E34" i="19"/>
  <c r="E3" i="19"/>
  <c r="D34" i="19"/>
  <c r="C34" i="19"/>
  <c r="H4" i="20"/>
  <c r="H5" i="20"/>
  <c r="H6" i="20"/>
  <c r="H7" i="20"/>
  <c r="H8" i="20"/>
  <c r="H9" i="20"/>
  <c r="H10" i="20"/>
  <c r="H11" i="20"/>
  <c r="H12" i="20"/>
  <c r="H13" i="20"/>
  <c r="H14" i="20"/>
  <c r="H15" i="20"/>
  <c r="H16" i="20"/>
  <c r="H17" i="20"/>
  <c r="H18" i="20"/>
  <c r="H19" i="20"/>
  <c r="H20" i="20"/>
  <c r="H21" i="20"/>
  <c r="H22" i="20"/>
  <c r="H23" i="20"/>
  <c r="H24" i="20"/>
  <c r="H25" i="20"/>
  <c r="H26" i="20"/>
  <c r="H27" i="20"/>
  <c r="H28" i="20"/>
  <c r="H29" i="20"/>
  <c r="H3" i="20"/>
  <c r="G4" i="20"/>
  <c r="G5" i="20"/>
  <c r="G6" i="20"/>
  <c r="G7" i="20"/>
  <c r="G8" i="20"/>
  <c r="G9" i="20"/>
  <c r="G10" i="20"/>
  <c r="G11" i="20"/>
  <c r="G12" i="20"/>
  <c r="G13" i="20"/>
  <c r="G14" i="20"/>
  <c r="G15" i="20"/>
  <c r="G16" i="20"/>
  <c r="G17" i="20"/>
  <c r="G18" i="20"/>
  <c r="G19" i="20"/>
  <c r="G20" i="20"/>
  <c r="G21" i="20"/>
  <c r="G22" i="20"/>
  <c r="G23" i="20"/>
  <c r="G24" i="20"/>
  <c r="G25" i="20"/>
  <c r="G26" i="20"/>
  <c r="G27" i="20"/>
  <c r="G28" i="20"/>
  <c r="G29" i="20"/>
  <c r="G3" i="20"/>
  <c r="F4"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 i="20"/>
  <c r="E4" i="20"/>
  <c r="E5" i="20"/>
  <c r="E6" i="20"/>
  <c r="E7" i="20"/>
  <c r="E8" i="20"/>
  <c r="E9" i="20"/>
  <c r="E10" i="20"/>
  <c r="E11" i="20"/>
  <c r="E12" i="20"/>
  <c r="E13" i="20"/>
  <c r="E14" i="20"/>
  <c r="E15" i="20"/>
  <c r="E16" i="20"/>
  <c r="E17" i="20"/>
  <c r="E18" i="20"/>
  <c r="E19" i="20"/>
  <c r="E20" i="20"/>
  <c r="E21" i="20"/>
  <c r="E22" i="20"/>
  <c r="E23" i="20"/>
  <c r="E24" i="20"/>
  <c r="E25" i="20"/>
  <c r="E26" i="20"/>
  <c r="E27" i="20"/>
  <c r="E28" i="20"/>
  <c r="E29" i="20"/>
  <c r="E30" i="20"/>
  <c r="E3" i="20"/>
  <c r="E27" i="21"/>
  <c r="E4" i="21"/>
  <c r="E5" i="21"/>
  <c r="E6" i="21"/>
  <c r="E7" i="21"/>
  <c r="E8" i="21"/>
  <c r="E9" i="21"/>
  <c r="E10" i="21"/>
  <c r="E11" i="21"/>
  <c r="E12" i="21"/>
  <c r="E13" i="21"/>
  <c r="E14" i="21"/>
  <c r="E15" i="21"/>
  <c r="E16" i="21"/>
  <c r="E17" i="21"/>
  <c r="E18" i="21"/>
  <c r="E19" i="21"/>
  <c r="E20" i="21"/>
  <c r="E21" i="21"/>
  <c r="E22" i="21"/>
  <c r="E23" i="21"/>
  <c r="E24" i="21"/>
  <c r="E26" i="21"/>
  <c r="E3" i="21"/>
  <c r="D30" i="20"/>
  <c r="C30" i="20"/>
  <c r="H11" i="21"/>
  <c r="H12" i="21"/>
  <c r="H13" i="21"/>
  <c r="H14" i="21"/>
  <c r="H15" i="21"/>
  <c r="H16" i="21"/>
  <c r="H17" i="21"/>
  <c r="H18" i="21"/>
  <c r="H19" i="21"/>
  <c r="H20" i="21"/>
  <c r="H21" i="21"/>
  <c r="H22" i="21"/>
  <c r="H23" i="21"/>
  <c r="H24" i="21"/>
  <c r="H25" i="21"/>
  <c r="H26" i="21"/>
  <c r="H4" i="21"/>
  <c r="H5" i="21"/>
  <c r="H6" i="21"/>
  <c r="H7" i="21"/>
  <c r="H8" i="21"/>
  <c r="H9" i="21"/>
  <c r="H10" i="21"/>
  <c r="H3" i="21"/>
  <c r="G4" i="21"/>
  <c r="G5" i="21"/>
  <c r="G6" i="21"/>
  <c r="G7" i="21"/>
  <c r="G8" i="21"/>
  <c r="G9" i="21"/>
  <c r="G10" i="21"/>
  <c r="G11" i="21"/>
  <c r="G12" i="21"/>
  <c r="G13" i="21"/>
  <c r="G14" i="21"/>
  <c r="G15" i="21"/>
  <c r="G16" i="21"/>
  <c r="G17" i="21"/>
  <c r="G18" i="21"/>
  <c r="G19" i="21"/>
  <c r="G20" i="21"/>
  <c r="G21" i="21"/>
  <c r="G22" i="21"/>
  <c r="G23" i="21"/>
  <c r="G24" i="21"/>
  <c r="G25" i="21"/>
  <c r="G26" i="21"/>
  <c r="G3" i="21"/>
  <c r="F27" i="21"/>
  <c r="F4" i="21"/>
  <c r="F5" i="21"/>
  <c r="F6" i="21"/>
  <c r="F7" i="21"/>
  <c r="F8" i="21"/>
  <c r="F9" i="21"/>
  <c r="F10" i="21"/>
  <c r="F11" i="21"/>
  <c r="F12" i="21"/>
  <c r="F13" i="21"/>
  <c r="F14" i="21"/>
  <c r="F15" i="21"/>
  <c r="F16" i="21"/>
  <c r="F17" i="21"/>
  <c r="F18" i="21"/>
  <c r="F19" i="21"/>
  <c r="F20" i="21"/>
  <c r="F21" i="21"/>
  <c r="F22" i="21"/>
  <c r="F23" i="21"/>
  <c r="F24" i="21"/>
  <c r="F25" i="21"/>
  <c r="F26" i="21"/>
  <c r="F3" i="21"/>
  <c r="D27" i="21"/>
  <c r="C27" i="21"/>
  <c r="E130" i="22"/>
  <c r="D140" i="22"/>
  <c r="F6" i="22" s="1"/>
  <c r="E3" i="22"/>
  <c r="E4" i="22"/>
  <c r="E5" i="22"/>
  <c r="E6" i="22"/>
  <c r="E7" i="22"/>
  <c r="E9" i="22"/>
  <c r="E10" i="22"/>
  <c r="E11" i="22"/>
  <c r="E12" i="22"/>
  <c r="E13" i="22"/>
  <c r="E14" i="22"/>
  <c r="E15" i="22"/>
  <c r="E16" i="22"/>
  <c r="E17" i="22"/>
  <c r="E21" i="22"/>
  <c r="E23" i="22"/>
  <c r="E24" i="22"/>
  <c r="E25" i="22"/>
  <c r="E26" i="22"/>
  <c r="E27" i="22"/>
  <c r="E28" i="22"/>
  <c r="E29" i="22"/>
  <c r="E30" i="22"/>
  <c r="E31" i="22"/>
  <c r="E32" i="22"/>
  <c r="E33" i="22"/>
  <c r="E34" i="22"/>
  <c r="E35" i="22"/>
  <c r="E36" i="22"/>
  <c r="E37" i="22"/>
  <c r="E38" i="22"/>
  <c r="E39" i="22"/>
  <c r="E40" i="22"/>
  <c r="E41" i="22"/>
  <c r="E42" i="22"/>
  <c r="E43" i="22"/>
  <c r="E44" i="22"/>
  <c r="E45" i="22"/>
  <c r="E46" i="22"/>
  <c r="E47" i="22"/>
  <c r="E48" i="22"/>
  <c r="E49" i="22"/>
  <c r="E50" i="22"/>
  <c r="E51" i="22"/>
  <c r="E52" i="22"/>
  <c r="E53" i="22"/>
  <c r="E54" i="22"/>
  <c r="E55" i="22"/>
  <c r="E56" i="22"/>
  <c r="E57" i="22"/>
  <c r="E58" i="22"/>
  <c r="E60" i="22"/>
  <c r="E62" i="22"/>
  <c r="E63" i="22"/>
  <c r="E64" i="22"/>
  <c r="E65" i="22"/>
  <c r="E66" i="22"/>
  <c r="E67" i="22"/>
  <c r="E68" i="22"/>
  <c r="E69" i="22"/>
  <c r="E70" i="22"/>
  <c r="E71" i="22"/>
  <c r="E72" i="22"/>
  <c r="E73" i="22"/>
  <c r="E74" i="22"/>
  <c r="E75" i="22"/>
  <c r="E76" i="22"/>
  <c r="E77" i="22"/>
  <c r="E78" i="22"/>
  <c r="E79" i="22"/>
  <c r="E80" i="22"/>
  <c r="E81" i="22"/>
  <c r="E82" i="22"/>
  <c r="E83" i="22"/>
  <c r="E84" i="22"/>
  <c r="E85" i="22"/>
  <c r="E86" i="22"/>
  <c r="E87" i="22"/>
  <c r="E88" i="22"/>
  <c r="E89" i="22"/>
  <c r="E90" i="22"/>
  <c r="E92" i="22"/>
  <c r="E93" i="22"/>
  <c r="E94" i="22"/>
  <c r="E95" i="22"/>
  <c r="E96" i="22"/>
  <c r="E97" i="22"/>
  <c r="E98" i="22"/>
  <c r="E99" i="22"/>
  <c r="E100" i="22"/>
  <c r="E101" i="22"/>
  <c r="E102" i="22"/>
  <c r="E103" i="22"/>
  <c r="E104" i="22"/>
  <c r="E105" i="22"/>
  <c r="E106" i="22"/>
  <c r="E107" i="22"/>
  <c r="E108" i="22"/>
  <c r="E109" i="22"/>
  <c r="E110" i="22"/>
  <c r="E111" i="22"/>
  <c r="E112" i="22"/>
  <c r="E114" i="22"/>
  <c r="E115" i="22"/>
  <c r="E116" i="22"/>
  <c r="E117" i="22"/>
  <c r="E118" i="22"/>
  <c r="E119" i="22"/>
  <c r="E120" i="22"/>
  <c r="E121" i="22"/>
  <c r="E122" i="22"/>
  <c r="E123" i="22"/>
  <c r="E124" i="22"/>
  <c r="E125" i="22"/>
  <c r="E126" i="22"/>
  <c r="E127" i="22"/>
  <c r="E129" i="22"/>
  <c r="E131" i="22"/>
  <c r="E132" i="22"/>
  <c r="E133" i="22"/>
  <c r="E134" i="22"/>
  <c r="E135" i="22"/>
  <c r="E136" i="22"/>
  <c r="E138" i="22"/>
  <c r="E139" i="22"/>
  <c r="E2" i="22"/>
  <c r="F125" i="22" l="1"/>
  <c r="F93" i="22"/>
  <c r="F61" i="22"/>
  <c r="F29" i="22"/>
  <c r="F124" i="22"/>
  <c r="F92" i="22"/>
  <c r="F60" i="22"/>
  <c r="F28" i="22"/>
  <c r="F117" i="22"/>
  <c r="F85" i="22"/>
  <c r="F53" i="22"/>
  <c r="F21" i="22"/>
  <c r="F116" i="22"/>
  <c r="F84" i="22"/>
  <c r="F52" i="22"/>
  <c r="F20" i="22"/>
  <c r="F45" i="22"/>
  <c r="F108" i="22"/>
  <c r="F76" i="22"/>
  <c r="F12" i="22"/>
  <c r="F133" i="22"/>
  <c r="F101" i="22"/>
  <c r="F69" i="22"/>
  <c r="F37" i="22"/>
  <c r="F5" i="22"/>
  <c r="F109" i="22"/>
  <c r="F77" i="22"/>
  <c r="F13" i="22"/>
  <c r="F2" i="22"/>
  <c r="F44" i="22"/>
  <c r="F132" i="22"/>
  <c r="F100" i="22"/>
  <c r="F68" i="22"/>
  <c r="F36" i="22"/>
  <c r="F4" i="22"/>
  <c r="F139" i="22"/>
  <c r="F131" i="22"/>
  <c r="F123" i="22"/>
  <c r="F115" i="22"/>
  <c r="F107" i="22"/>
  <c r="F99" i="22"/>
  <c r="F91" i="22"/>
  <c r="F83" i="22"/>
  <c r="F75" i="22"/>
  <c r="F67" i="22"/>
  <c r="F59" i="22"/>
  <c r="F51" i="22"/>
  <c r="F43" i="22"/>
  <c r="F35" i="22"/>
  <c r="F27" i="22"/>
  <c r="F19" i="22"/>
  <c r="F11" i="22"/>
  <c r="F3" i="22"/>
  <c r="F138" i="22"/>
  <c r="F130" i="22"/>
  <c r="F122" i="22"/>
  <c r="F114" i="22"/>
  <c r="F106" i="22"/>
  <c r="F98" i="22"/>
  <c r="F90" i="22"/>
  <c r="F82" i="22"/>
  <c r="F74" i="22"/>
  <c r="F66" i="22"/>
  <c r="F58" i="22"/>
  <c r="F50" i="22"/>
  <c r="F42" i="22"/>
  <c r="F34" i="22"/>
  <c r="F26" i="22"/>
  <c r="F18" i="22"/>
  <c r="F10" i="22"/>
  <c r="F137" i="22"/>
  <c r="F129" i="22"/>
  <c r="F121" i="22"/>
  <c r="F113" i="22"/>
  <c r="F105" i="22"/>
  <c r="F97" i="22"/>
  <c r="F89" i="22"/>
  <c r="F81" i="22"/>
  <c r="F73" i="22"/>
  <c r="F65" i="22"/>
  <c r="F57" i="22"/>
  <c r="F49" i="22"/>
  <c r="F41" i="22"/>
  <c r="F33" i="22"/>
  <c r="F25" i="22"/>
  <c r="F17" i="22"/>
  <c r="F9" i="22"/>
  <c r="F136" i="22"/>
  <c r="F128" i="22"/>
  <c r="F120" i="22"/>
  <c r="F112" i="22"/>
  <c r="F104" i="22"/>
  <c r="F96" i="22"/>
  <c r="F88" i="22"/>
  <c r="F80" i="22"/>
  <c r="F72" i="22"/>
  <c r="F64" i="22"/>
  <c r="F56" i="22"/>
  <c r="F48" i="22"/>
  <c r="F40" i="22"/>
  <c r="F32" i="22"/>
  <c r="F24" i="22"/>
  <c r="F16" i="22"/>
  <c r="F8" i="22"/>
  <c r="F135" i="22"/>
  <c r="F127" i="22"/>
  <c r="F119" i="22"/>
  <c r="F111" i="22"/>
  <c r="F103" i="22"/>
  <c r="F95" i="22"/>
  <c r="F87" i="22"/>
  <c r="F79" i="22"/>
  <c r="F71" i="22"/>
  <c r="F63" i="22"/>
  <c r="F55" i="22"/>
  <c r="F47" i="22"/>
  <c r="F39" i="22"/>
  <c r="F31" i="22"/>
  <c r="F23" i="22"/>
  <c r="F15" i="22"/>
  <c r="F7" i="22"/>
  <c r="F134" i="22"/>
  <c r="F126" i="22"/>
  <c r="F118" i="22"/>
  <c r="F110" i="22"/>
  <c r="F102" i="22"/>
  <c r="F94" i="22"/>
  <c r="F86" i="22"/>
  <c r="F78" i="22"/>
  <c r="F70" i="22"/>
  <c r="F62" i="22"/>
  <c r="F54" i="22"/>
  <c r="F46" i="22"/>
  <c r="F38" i="22"/>
  <c r="F30" i="22"/>
  <c r="F22" i="22"/>
  <c r="F14" i="22"/>
  <c r="F140" i="22" l="1"/>
  <c r="C140" i="22"/>
  <c r="B143" i="22"/>
  <c r="B142" i="22" l="1"/>
  <c r="E140" i="22"/>
  <c r="H10" i="22"/>
  <c r="H18" i="22"/>
  <c r="H26" i="22"/>
  <c r="H34" i="22"/>
  <c r="H42" i="22"/>
  <c r="H50" i="22"/>
  <c r="H58" i="22"/>
  <c r="H66" i="22"/>
  <c r="H74" i="22"/>
  <c r="H82" i="22"/>
  <c r="H90" i="22"/>
  <c r="H98" i="22"/>
  <c r="H106" i="22"/>
  <c r="H114" i="22"/>
  <c r="H122" i="22"/>
  <c r="H130" i="22"/>
  <c r="H138" i="22"/>
  <c r="H9" i="22"/>
  <c r="H65" i="22"/>
  <c r="H105" i="22"/>
  <c r="H3" i="22"/>
  <c r="H11" i="22"/>
  <c r="H19" i="22"/>
  <c r="H27" i="22"/>
  <c r="H35" i="22"/>
  <c r="H43" i="22"/>
  <c r="H51" i="22"/>
  <c r="H59" i="22"/>
  <c r="H67" i="22"/>
  <c r="H75" i="22"/>
  <c r="H83" i="22"/>
  <c r="H91" i="22"/>
  <c r="H99" i="22"/>
  <c r="H107" i="22"/>
  <c r="H115" i="22"/>
  <c r="H123" i="22"/>
  <c r="H131" i="22"/>
  <c r="H139" i="22"/>
  <c r="H17" i="22"/>
  <c r="H57" i="22"/>
  <c r="H113" i="22"/>
  <c r="H4" i="22"/>
  <c r="H12" i="22"/>
  <c r="H20" i="22"/>
  <c r="H28" i="22"/>
  <c r="H36" i="22"/>
  <c r="H44" i="22"/>
  <c r="H52" i="22"/>
  <c r="H60" i="22"/>
  <c r="H68" i="22"/>
  <c r="H76" i="22"/>
  <c r="H84" i="22"/>
  <c r="H92" i="22"/>
  <c r="H100" i="22"/>
  <c r="H108" i="22"/>
  <c r="H116" i="22"/>
  <c r="H124" i="22"/>
  <c r="H132" i="22"/>
  <c r="H2" i="22"/>
  <c r="H32" i="22"/>
  <c r="H56" i="22"/>
  <c r="H80" i="22"/>
  <c r="H112" i="22"/>
  <c r="H49" i="22"/>
  <c r="H73" i="22"/>
  <c r="H121" i="22"/>
  <c r="H5" i="22"/>
  <c r="H13" i="22"/>
  <c r="H21" i="22"/>
  <c r="H29" i="22"/>
  <c r="H37" i="22"/>
  <c r="H45" i="22"/>
  <c r="H53" i="22"/>
  <c r="H61" i="22"/>
  <c r="H69" i="22"/>
  <c r="H77" i="22"/>
  <c r="H85" i="22"/>
  <c r="H93" i="22"/>
  <c r="H101" i="22"/>
  <c r="H109" i="22"/>
  <c r="H117" i="22"/>
  <c r="H125" i="22"/>
  <c r="H133" i="22"/>
  <c r="H16" i="22"/>
  <c r="H48" i="22"/>
  <c r="H88" i="22"/>
  <c r="H120" i="22"/>
  <c r="H33" i="22"/>
  <c r="H97" i="22"/>
  <c r="H137" i="22"/>
  <c r="H6" i="22"/>
  <c r="H14" i="22"/>
  <c r="H22" i="22"/>
  <c r="H30" i="22"/>
  <c r="H38" i="22"/>
  <c r="H46" i="22"/>
  <c r="H54" i="22"/>
  <c r="H62" i="22"/>
  <c r="H70" i="22"/>
  <c r="H78" i="22"/>
  <c r="H86" i="22"/>
  <c r="H94" i="22"/>
  <c r="H102" i="22"/>
  <c r="H110" i="22"/>
  <c r="H118" i="22"/>
  <c r="H126" i="22"/>
  <c r="H134" i="22"/>
  <c r="H24" i="22"/>
  <c r="H40" i="22"/>
  <c r="H72" i="22"/>
  <c r="H96" i="22"/>
  <c r="H128" i="22"/>
  <c r="H41" i="22"/>
  <c r="H81" i="22"/>
  <c r="H129" i="22"/>
  <c r="H7" i="22"/>
  <c r="H15" i="22"/>
  <c r="H23" i="22"/>
  <c r="H31" i="22"/>
  <c r="H39" i="22"/>
  <c r="H47" i="22"/>
  <c r="H55" i="22"/>
  <c r="H63" i="22"/>
  <c r="H71" i="22"/>
  <c r="H79" i="22"/>
  <c r="H87" i="22"/>
  <c r="H95" i="22"/>
  <c r="H103" i="22"/>
  <c r="H111" i="22"/>
  <c r="H119" i="22"/>
  <c r="H127" i="22"/>
  <c r="H135" i="22"/>
  <c r="H8" i="22"/>
  <c r="H64" i="22"/>
  <c r="H104" i="22"/>
  <c r="H136" i="22"/>
  <c r="H25" i="22"/>
  <c r="H89" i="22"/>
  <c r="G19" i="22" l="1"/>
  <c r="G8" i="22"/>
  <c r="G16" i="22"/>
  <c r="G25" i="22"/>
  <c r="G33" i="22"/>
  <c r="G41" i="22"/>
  <c r="G49" i="22"/>
  <c r="G57" i="22"/>
  <c r="G65" i="22"/>
  <c r="G73" i="22"/>
  <c r="G81" i="22"/>
  <c r="G89" i="22"/>
  <c r="G97" i="22"/>
  <c r="G105" i="22"/>
  <c r="G113" i="22"/>
  <c r="G121" i="22"/>
  <c r="G129" i="22"/>
  <c r="G137" i="22"/>
  <c r="G24" i="22"/>
  <c r="G72" i="22"/>
  <c r="G128" i="22"/>
  <c r="G9" i="22"/>
  <c r="G17" i="22"/>
  <c r="G26" i="22"/>
  <c r="G34" i="22"/>
  <c r="G42" i="22"/>
  <c r="G50" i="22"/>
  <c r="G58" i="22"/>
  <c r="G66" i="22"/>
  <c r="G74" i="22"/>
  <c r="G82" i="22"/>
  <c r="G90" i="22"/>
  <c r="G98" i="22"/>
  <c r="G106" i="22"/>
  <c r="G114" i="22"/>
  <c r="G122" i="22"/>
  <c r="G130" i="22"/>
  <c r="G138" i="22"/>
  <c r="G15" i="22"/>
  <c r="G64" i="22"/>
  <c r="G112" i="22"/>
  <c r="G10" i="22"/>
  <c r="G18" i="22"/>
  <c r="G27" i="22"/>
  <c r="G35" i="22"/>
  <c r="G43" i="22"/>
  <c r="G51" i="22"/>
  <c r="G59" i="22"/>
  <c r="G67" i="22"/>
  <c r="G75" i="22"/>
  <c r="G83" i="22"/>
  <c r="G91" i="22"/>
  <c r="G99" i="22"/>
  <c r="G107" i="22"/>
  <c r="G115" i="22"/>
  <c r="G123" i="22"/>
  <c r="G131" i="22"/>
  <c r="G139" i="22"/>
  <c r="G6" i="22"/>
  <c r="G31" i="22"/>
  <c r="G71" i="22"/>
  <c r="G103" i="22"/>
  <c r="G135" i="22"/>
  <c r="G32" i="22"/>
  <c r="G80" i="22"/>
  <c r="G120" i="22"/>
  <c r="G3" i="22"/>
  <c r="G11" i="22"/>
  <c r="G20" i="22"/>
  <c r="G28" i="22"/>
  <c r="G36" i="22"/>
  <c r="G44" i="22"/>
  <c r="G52" i="22"/>
  <c r="G60" i="22"/>
  <c r="G68" i="22"/>
  <c r="G76" i="22"/>
  <c r="G84" i="22"/>
  <c r="G92" i="22"/>
  <c r="G100" i="22"/>
  <c r="G108" i="22"/>
  <c r="G116" i="22"/>
  <c r="G124" i="22"/>
  <c r="G132" i="22"/>
  <c r="G2" i="22"/>
  <c r="G14" i="22"/>
  <c r="G47" i="22"/>
  <c r="G63" i="22"/>
  <c r="G87" i="22"/>
  <c r="G119" i="22"/>
  <c r="G40" i="22"/>
  <c r="G88" i="22"/>
  <c r="G136" i="22"/>
  <c r="G4" i="22"/>
  <c r="G12" i="22"/>
  <c r="G21" i="22"/>
  <c r="G29" i="22"/>
  <c r="G37" i="22"/>
  <c r="G45" i="22"/>
  <c r="G53" i="22"/>
  <c r="G61" i="22"/>
  <c r="G69" i="22"/>
  <c r="G77" i="22"/>
  <c r="G85" i="22"/>
  <c r="G93" i="22"/>
  <c r="G101" i="22"/>
  <c r="G109" i="22"/>
  <c r="G117" i="22"/>
  <c r="G125" i="22"/>
  <c r="G133" i="22"/>
  <c r="G23" i="22"/>
  <c r="G55" i="22"/>
  <c r="G95" i="22"/>
  <c r="G127" i="22"/>
  <c r="G48" i="22"/>
  <c r="G96" i="22"/>
  <c r="G5" i="22"/>
  <c r="G13" i="22"/>
  <c r="G22" i="22"/>
  <c r="G30" i="22"/>
  <c r="G38" i="22"/>
  <c r="G46" i="22"/>
  <c r="G54" i="22"/>
  <c r="G62" i="22"/>
  <c r="G70" i="22"/>
  <c r="G78" i="22"/>
  <c r="G86" i="22"/>
  <c r="G94" i="22"/>
  <c r="G102" i="22"/>
  <c r="G110" i="22"/>
  <c r="G118" i="22"/>
  <c r="G126" i="22"/>
  <c r="G134" i="22"/>
  <c r="G39" i="22"/>
  <c r="G79" i="22"/>
  <c r="G111" i="22"/>
  <c r="G7" i="22"/>
  <c r="G56" i="22"/>
  <c r="G104" i="22"/>
</calcChain>
</file>

<file path=xl/sharedStrings.xml><?xml version="1.0" encoding="utf-8"?>
<sst xmlns="http://schemas.openxmlformats.org/spreadsheetml/2006/main" count="616" uniqueCount="166">
  <si>
    <t>Mitchell</t>
  </si>
  <si>
    <t>Total</t>
  </si>
  <si>
    <t>Belconnen</t>
  </si>
  <si>
    <t>Gungahlin</t>
  </si>
  <si>
    <t>Hall</t>
  </si>
  <si>
    <t>Lawson</t>
  </si>
  <si>
    <t>Aranda</t>
  </si>
  <si>
    <t>Bruce</t>
  </si>
  <si>
    <t>Charnwood</t>
  </si>
  <si>
    <t>Cook</t>
  </si>
  <si>
    <t>Dunlop</t>
  </si>
  <si>
    <t>Evatt</t>
  </si>
  <si>
    <t>Florey</t>
  </si>
  <si>
    <t>Flynn</t>
  </si>
  <si>
    <t>Fraser</t>
  </si>
  <si>
    <t>Giralang</t>
  </si>
  <si>
    <t>Hawker</t>
  </si>
  <si>
    <t>Higgins</t>
  </si>
  <si>
    <t>Holt</t>
  </si>
  <si>
    <t>Kaleen</t>
  </si>
  <si>
    <t>Latham</t>
  </si>
  <si>
    <t>Macquarie</t>
  </si>
  <si>
    <t>Melba</t>
  </si>
  <si>
    <t>Page</t>
  </si>
  <si>
    <t>Scullin</t>
  </si>
  <si>
    <t>Spence</t>
  </si>
  <si>
    <t>Weetangera</t>
  </si>
  <si>
    <t>Molonglo</t>
  </si>
  <si>
    <t>Hume</t>
  </si>
  <si>
    <t>Amaroo</t>
  </si>
  <si>
    <t>Bonner</t>
  </si>
  <si>
    <t>Casey</t>
  </si>
  <si>
    <t>Crace</t>
  </si>
  <si>
    <t>Forde</t>
  </si>
  <si>
    <t>Franklin</t>
  </si>
  <si>
    <t>Harrison</t>
  </si>
  <si>
    <t>Ngunnawal</t>
  </si>
  <si>
    <t>Nicholls</t>
  </si>
  <si>
    <t>Palmerston</t>
  </si>
  <si>
    <t>Acton</t>
  </si>
  <si>
    <t>Ainslie</t>
  </si>
  <si>
    <t>Braddon</t>
  </si>
  <si>
    <t>Campbell</t>
  </si>
  <si>
    <t>Dickson</t>
  </si>
  <si>
    <t>Downer</t>
  </si>
  <si>
    <t>Hackett</t>
  </si>
  <si>
    <t>Lyneham</t>
  </si>
  <si>
    <t>O'Connor</t>
  </si>
  <si>
    <t>Reid</t>
  </si>
  <si>
    <t>Turner</t>
  </si>
  <si>
    <t>Watson</t>
  </si>
  <si>
    <t>Deakin</t>
  </si>
  <si>
    <t>Forrest</t>
  </si>
  <si>
    <t>Griffith</t>
  </si>
  <si>
    <t>Narrabundah</t>
  </si>
  <si>
    <t>Parkes</t>
  </si>
  <si>
    <t>Red Hill</t>
  </si>
  <si>
    <t>Yarralumla</t>
  </si>
  <si>
    <t>Banks</t>
  </si>
  <si>
    <t>Bonython</t>
  </si>
  <si>
    <t>Calwell</t>
  </si>
  <si>
    <t>Chisholm</t>
  </si>
  <si>
    <t>Conder</t>
  </si>
  <si>
    <t>Fadden</t>
  </si>
  <si>
    <t>Gilmore</t>
  </si>
  <si>
    <t>Gordon</t>
  </si>
  <si>
    <t>Gowrie</t>
  </si>
  <si>
    <t>Greenway</t>
  </si>
  <si>
    <t>Isabella Plains</t>
  </si>
  <si>
    <t>Macarthur</t>
  </si>
  <si>
    <t>Monash</t>
  </si>
  <si>
    <t>Oxley</t>
  </si>
  <si>
    <t>Richardson</t>
  </si>
  <si>
    <t>Theodore</t>
  </si>
  <si>
    <t>Wanniassa</t>
  </si>
  <si>
    <t>Chapman</t>
  </si>
  <si>
    <t>Duffy</t>
  </si>
  <si>
    <t>Fisher</t>
  </si>
  <si>
    <t>Holder</t>
  </si>
  <si>
    <t>Rivett</t>
  </si>
  <si>
    <t>Stirling</t>
  </si>
  <si>
    <t>Waramanga</t>
  </si>
  <si>
    <t>Weston</t>
  </si>
  <si>
    <t>Chifley</t>
  </si>
  <si>
    <t>Curtin</t>
  </si>
  <si>
    <t>Farrer</t>
  </si>
  <si>
    <t>Garran</t>
  </si>
  <si>
    <t>Hughes</t>
  </si>
  <si>
    <t>Isaacs</t>
  </si>
  <si>
    <t>Lyons</t>
  </si>
  <si>
    <t>Mawson</t>
  </si>
  <si>
    <t>O'Malley</t>
  </si>
  <si>
    <t>Pearce</t>
  </si>
  <si>
    <t>Phillip</t>
  </si>
  <si>
    <t>Torrens</t>
  </si>
  <si>
    <t>Beard</t>
  </si>
  <si>
    <t>Symonston</t>
  </si>
  <si>
    <t>Jerrabomberra District</t>
  </si>
  <si>
    <t>Oaks Estate</t>
  </si>
  <si>
    <t>Coree District</t>
  </si>
  <si>
    <t>Coombs</t>
  </si>
  <si>
    <t>Denman Prospect</t>
  </si>
  <si>
    <t>Wright</t>
  </si>
  <si>
    <t>Tharwa</t>
  </si>
  <si>
    <t>Stromlo District</t>
  </si>
  <si>
    <t>Jacka</t>
  </si>
  <si>
    <t>Moncrieff</t>
  </si>
  <si>
    <t>Throsby</t>
  </si>
  <si>
    <t>Barton</t>
  </si>
  <si>
    <t>Kingston</t>
  </si>
  <si>
    <t>Canberra Airport</t>
  </si>
  <si>
    <t>Pialligo</t>
  </si>
  <si>
    <t>Majura District</t>
  </si>
  <si>
    <t>Locality</t>
  </si>
  <si>
    <t>Macgregor</t>
  </si>
  <si>
    <t>Canberra City</t>
  </si>
  <si>
    <t>Fyshwick</t>
  </si>
  <si>
    <t>Tennent District</t>
  </si>
  <si>
    <t>Russell</t>
  </si>
  <si>
    <t>Capital Hill</t>
  </si>
  <si>
    <t>Ginninderra</t>
  </si>
  <si>
    <t>Brindabella</t>
  </si>
  <si>
    <t>Current electorate</t>
  </si>
  <si>
    <t>Current and projected electoral enrolment statistics</t>
  </si>
  <si>
    <t>Percentage change</t>
  </si>
  <si>
    <t>Projected proportion of the ACT</t>
  </si>
  <si>
    <t>Current quota</t>
  </si>
  <si>
    <t>Projected quota</t>
  </si>
  <si>
    <t>Kurrajong</t>
  </si>
  <si>
    <t>Yerrabi</t>
  </si>
  <si>
    <t>Belconnen District remainder 1</t>
  </si>
  <si>
    <t>Belconnen District remainder 2</t>
  </si>
  <si>
    <t>Canberra Central District remainder 1</t>
  </si>
  <si>
    <t>Canberra Central District remainder 2</t>
  </si>
  <si>
    <t>Murrumbidgee</t>
  </si>
  <si>
    <t>Gungahlin District remainder 1</t>
  </si>
  <si>
    <t>Gungahlin District remainder 2</t>
  </si>
  <si>
    <t>Gungahlin District remainder 3</t>
  </si>
  <si>
    <t>Macnamara</t>
  </si>
  <si>
    <t>Mckellar</t>
  </si>
  <si>
    <t>Molonglo Valley District remainder</t>
  </si>
  <si>
    <t>Paddys River District</t>
  </si>
  <si>
    <t>Strathnairn</t>
  </si>
  <si>
    <t>Taylor</t>
  </si>
  <si>
    <t>Tuggeranong District remainder 1 </t>
  </si>
  <si>
    <t>Tuggeranong District remainder 2</t>
  </si>
  <si>
    <t>Tuggeranong District remainder 3</t>
  </si>
  <si>
    <t>Weston Creek District remainder</t>
  </si>
  <si>
    <t>Whitlam</t>
  </si>
  <si>
    <t>Woden Valley District remainder</t>
  </si>
  <si>
    <t>ACT Legislative Assembly Electoral Boundaries Redistribution 2026-27</t>
  </si>
  <si>
    <t>The following statistics have been compiled for the 2026-27 redistribution of ACT electoral boundaries in preparation for the 2028 election for the ACT Legislative Assembly.  The statistics are shown for localities, generally suburbs, in alphabetical order (Table 1), and according to the electorate in which that locality currently resides (Tables 2 to 6). The locality statistics are also available for viewing, listed according to the specific ACT ‘district’ in which the locality resides, from the Current and projected electoral enrolment statistics  spreadsheet available from the 2026-27 redistribution web page at www.elections.act.gov.au/elections/our-electoral-system/electorate-boundaries/redistributions/20262027-redistribution 
The enrolment projections are derived from population projections and from electoral enrolments as at 31 August 2026.
The population projections were calculated using Australian Bureau of Statistics (ABS) projections relating to Localities, based on the Australian Statistical Geography Standard (ASGS) Edition 3, July 2021
The projections were validated against forecasts of new dwellings in growth areas as provided by the ACT Government.  This data considers the forecast growth of Canberra’s population due to expected developments between June 2026 and June 2029.
The enrolment information used by the ABS in calculating enrolment projections was supplied by the Australian Electoral Commission and the projections are current as at 24 September 2026.
The compilation of these projections was undertaken by the ABS as a consultancy project for the ACT Electoral Commission.</t>
  </si>
  <si>
    <r>
      <rPr>
        <b/>
        <sz val="11"/>
        <color indexed="8"/>
        <rFont val="Tahoma"/>
        <family val="2"/>
      </rPr>
      <t>Methodology for the projections</t>
    </r>
    <r>
      <rPr>
        <sz val="11"/>
        <color indexed="8"/>
        <rFont val="Tahoma"/>
        <family val="2"/>
      </rPr>
      <t xml:space="preserve">
The projections are based on the cohort-component method, widely accepted as the best way of producing population projections. Annual fertility rates, mortality rates, internal migration and overseas migration by age and sex were applied to a base population to produce a projected population, which then become the base population for projecting the next year and so on. This cycle is repeated until the projected horizon is reached.
The ACT population was projected first, then locality populations (based on SA2s), constrained to the ACT-level projections.
The base populations are those released by the ABS in National, state and territory population on 17 September 2026 (ACT-level) and Regional population by age and sex on 27 August 2026 (SA2 level).
Enrolment counts by locality were projected by applying growth projections of the total 18 and over population to the base enrolment supplied to the ABS by the commission.
</t>
    </r>
    <r>
      <rPr>
        <b/>
        <sz val="11"/>
        <color rgb="FF000000"/>
        <rFont val="Tahoma"/>
        <family val="2"/>
      </rPr>
      <t>Complete process:</t>
    </r>
    <r>
      <rPr>
        <sz val="11"/>
        <color indexed="8"/>
        <rFont val="Tahoma"/>
        <family val="2"/>
      </rPr>
      <t xml:space="preserve">
1. Territory projections: The total ACT population at 30 June 2026 to 30 June 2029 was projected by single year of age and sex, from a base (observed) population at 30 June 2025.
2. Statistical Area Level 2 projections: The total over-18 population of all SA2s In the ACT at 30 June 2026 to 30 June 2029 was projected by single year of age and sex, from a base (observed) population 30 June 2025, and constrained to the Territory level. SA2s map directly to projected localities with the exception of Campbell and Duntroon SA2s that combine to form the Campbell locality.
3. Projected population at the enrolment count date, 31 August 2026, was calculated by linear interpolation between the projected population at 30 June 2026 and 30 June 2027. Projected enrolments at 21 October 2028 were calculated by interpolation between the projected populations at 30 June 2028 and 30 June 2029. Small areas were held constant throughout the projection period.
4. The corresponding projected growth rate for each locality was then applied to the base enrolment to arrive at projected enrolments for 21 Octobre 2028. This assumes no change to each area’s enrolment ratio.
5. Housing projection data provided by ACT government, was also factored in at this stage to guide fast growing areas which may not behave demographically.</t>
    </r>
  </si>
  <si>
    <r>
      <rPr>
        <b/>
        <sz val="11"/>
        <color indexed="8"/>
        <rFont val="Tahoma"/>
        <family val="2"/>
      </rPr>
      <t xml:space="preserve">Assumptions at the Territory level
</t>
    </r>
    <r>
      <rPr>
        <sz val="11"/>
        <color rgb="FF000000"/>
        <rFont val="Tahoma"/>
        <family val="2"/>
      </rPr>
      <t xml:space="preserve">Assumptions for the territory-level projection were based on both recently observed and long-term trends for given components of population change. The components of births are based on latest published National, state and territory population data, while deaths were based on ABS population projections assumptions. Assumptions for interstate migration used a weighted average of 2014-15 to 2019-20 and 2021-22 to 2024-25 data, with recent years weighed more. Assumptions for overseas migration used an average of 2015-16 to 2024-25 data.
</t>
    </r>
    <r>
      <rPr>
        <sz val="11"/>
        <color indexed="8"/>
        <rFont val="Tahoma"/>
        <family val="2"/>
      </rPr>
      <t>Fertility - total fertility rate: 1.27 (2025</t>
    </r>
    <r>
      <rPr>
        <vertAlign val="superscript"/>
        <sz val="11"/>
        <color rgb="FF000000"/>
        <rFont val="Tahoma"/>
        <family val="2"/>
      </rPr>
      <t>A</t>
    </r>
    <r>
      <rPr>
        <sz val="11"/>
        <color indexed="8"/>
        <rFont val="Tahoma"/>
        <family val="2"/>
      </rPr>
      <t>), 1.27 (2026), 1.27 (2027), 1.27 (2028), 1.27 (2029)
Mortality</t>
    </r>
    <r>
      <rPr>
        <vertAlign val="superscript"/>
        <sz val="11"/>
        <color rgb="FF000000"/>
        <rFont val="Tahoma"/>
        <family val="2"/>
      </rPr>
      <t>B</t>
    </r>
    <r>
      <rPr>
        <sz val="11"/>
        <color indexed="8"/>
        <rFont val="Tahoma"/>
        <family val="2"/>
      </rPr>
      <t xml:space="preserve"> - standardised death rate: 5.3 (2025</t>
    </r>
    <r>
      <rPr>
        <vertAlign val="superscript"/>
        <sz val="11"/>
        <color rgb="FF000000"/>
        <rFont val="Tahoma"/>
        <family val="2"/>
      </rPr>
      <t>A</t>
    </r>
    <r>
      <rPr>
        <sz val="11"/>
        <color indexed="8"/>
        <rFont val="Tahoma"/>
        <family val="2"/>
      </rPr>
      <t>), 4.4 (2026), 4.4 (2027), 4.4 (2028), 4.3 (2029)
Net interstate migration - persons</t>
    </r>
    <r>
      <rPr>
        <vertAlign val="superscript"/>
        <sz val="11"/>
        <color rgb="FF000000"/>
        <rFont val="Tahoma"/>
        <family val="2"/>
      </rPr>
      <t>C</t>
    </r>
    <r>
      <rPr>
        <sz val="11"/>
        <color indexed="8"/>
        <rFont val="Tahoma"/>
        <family val="2"/>
      </rPr>
      <t>: -1,100 (2025</t>
    </r>
    <r>
      <rPr>
        <vertAlign val="superscript"/>
        <sz val="11"/>
        <color rgb="FF000000"/>
        <rFont val="Tahoma"/>
        <family val="2"/>
      </rPr>
      <t>A</t>
    </r>
    <r>
      <rPr>
        <sz val="11"/>
        <color indexed="8"/>
        <rFont val="Tahoma"/>
        <family val="2"/>
      </rPr>
      <t>), -800 (2026), -500 (2027), -200 (2028), 130 (2029)
Net overseas migration - persons</t>
    </r>
    <r>
      <rPr>
        <vertAlign val="superscript"/>
        <sz val="11"/>
        <color rgb="FF000000"/>
        <rFont val="Tahoma"/>
        <family val="2"/>
      </rPr>
      <t>C</t>
    </r>
    <r>
      <rPr>
        <sz val="11"/>
        <color indexed="8"/>
        <rFont val="Tahoma"/>
        <family val="2"/>
      </rPr>
      <t>: 4,400 (2025</t>
    </r>
    <r>
      <rPr>
        <vertAlign val="superscript"/>
        <sz val="11"/>
        <color rgb="FF000000"/>
        <rFont val="Tahoma"/>
        <family val="2"/>
      </rPr>
      <t>A</t>
    </r>
    <r>
      <rPr>
        <sz val="11"/>
        <color indexed="8"/>
        <rFont val="Tahoma"/>
        <family val="2"/>
      </rPr>
      <t xml:space="preserve">), 4,300 (2026), 4,200 (2027), 4,100 (2028), 4,000 (2029)
</t>
    </r>
    <r>
      <rPr>
        <vertAlign val="superscript"/>
        <sz val="11"/>
        <color rgb="FF000000"/>
        <rFont val="Tahoma"/>
        <family val="2"/>
      </rPr>
      <t>A</t>
    </r>
    <r>
      <rPr>
        <sz val="11"/>
        <color indexed="8"/>
        <rFont val="Tahoma"/>
        <family val="2"/>
      </rPr>
      <t xml:space="preserve">- These are observed from the 18 June 2026 publication of www.abs.gov.au/statistics/people/population/national-state-and-territory-population/latest-release 
</t>
    </r>
    <r>
      <rPr>
        <vertAlign val="superscript"/>
        <sz val="11"/>
        <color rgb="FF000000"/>
        <rFont val="Tahoma"/>
        <family val="2"/>
      </rPr>
      <t>B</t>
    </r>
    <r>
      <rPr>
        <sz val="11"/>
        <color indexed="8"/>
        <rFont val="Tahoma"/>
        <family val="2"/>
      </rPr>
      <t xml:space="preserve">- Rounded to two decimal places.
</t>
    </r>
    <r>
      <rPr>
        <vertAlign val="superscript"/>
        <sz val="11"/>
        <color rgb="FF000000"/>
        <rFont val="Tahoma"/>
        <family val="2"/>
      </rPr>
      <t>C</t>
    </r>
    <r>
      <rPr>
        <sz val="11"/>
        <color indexed="8"/>
        <rFont val="Tahoma"/>
        <family val="2"/>
      </rPr>
      <t xml:space="preserve">- Rounded to the nearest hundred.
</t>
    </r>
  </si>
  <si>
    <r>
      <rPr>
        <b/>
        <sz val="11"/>
        <color rgb="FF000000"/>
        <rFont val="Tahoma"/>
        <family val="2"/>
      </rPr>
      <t>Assumptions at the Statistical Area Level 2 level</t>
    </r>
    <r>
      <rPr>
        <sz val="11"/>
        <color indexed="8"/>
        <rFont val="Tahoma"/>
        <family val="2"/>
      </rPr>
      <t xml:space="preserve">
Recent observed SA2-level fertility, mortality and internal and overseas migration was assumed to continue over the projections period, including average levels of internal and migration data from 2021-22 to 2024-25 to reduce volatility in year-by-year data. This method best reflects trends for all areas.</t>
    </r>
  </si>
  <si>
    <r>
      <rPr>
        <b/>
        <sz val="11"/>
        <color rgb="FF000000"/>
        <rFont val="Tahoma"/>
        <family val="2"/>
      </rPr>
      <t xml:space="preserve">Data and method qulaity
</t>
    </r>
    <r>
      <rPr>
        <sz val="11"/>
        <color indexed="8"/>
        <rFont val="Tahoma"/>
        <family val="2"/>
      </rPr>
      <t>The relationship of enrolments to population at 31 August 2026 was held constant over the projection span. However, other quality issues may persist cannot be isolated or quantified. As such, anomalous Localities could be subject to further adjustments.
Other Locality anomalous ratios of roll count to population can be explained. These includes areas with;
Prisons
Secondary and tertiary student accommodation
Canberra CBD areas with higher proportion of non-citizens
Areas with recorded enrolments but no or little ERP prior to 31 August 2026.
Locality boundaries are based SA2s as defined in the Australian Statistical Geography Standard (ASGS) Edition 3, July 2021, as used for the 2021 Census.</t>
    </r>
  </si>
  <si>
    <r>
      <rPr>
        <b/>
        <sz val="11"/>
        <color indexed="8"/>
        <rFont val="Tahoma"/>
        <family val="2"/>
      </rPr>
      <t>Disclaimer</t>
    </r>
    <r>
      <rPr>
        <sz val="11"/>
        <color indexed="8"/>
        <rFont val="Tahoma"/>
        <family val="2"/>
      </rPr>
      <t xml:space="preserve">
It is important to recognise that the projection results in this report reflect the assumptions made about future fertility, mortality and migration trends. While these assumptions are formulated on the basis of an objective assessment of historical demographic trends and their likely future dynamics, there can be no certainty that they will be realised.
The ABS takes responsibility for the method employed, however in accordance with ABS policy regarding small area population projections, the assumptions used are the final responsibility of the client, and the projections are not official ABS population statistics.
The projections may be referred to as "...projections prepared by the ABS according to assumptions reflecting prevailing trends agreed to by the Australian Capital Territory Electoral Commission".
No liability will be accepted by the ABS for any damages arising from decisions or actions based upon this population projection consultancy service</t>
    </r>
  </si>
  <si>
    <t>Actual persons enrolled 31 Aug 2026</t>
  </si>
  <si>
    <t>Projected persons enrolled 21 Oct 2028</t>
  </si>
  <si>
    <t>% of Current quota</t>
  </si>
  <si>
    <t>% of Projected quota</t>
  </si>
  <si>
    <t xml:space="preserve">Kambah </t>
  </si>
  <si>
    <t>Percentage Change</t>
  </si>
  <si>
    <t>Tuggeranong District remainder 1</t>
  </si>
  <si>
    <t>McKellar</t>
  </si>
  <si>
    <t>Projected persons enrolled 21 Oct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</si>
</sst>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indexed="8"/>
      <name val="Tahoma"/>
      <family val="2"/>
    </font>
    <font>
      <b/>
      <sz val="11"/>
      <color indexed="8"/>
      <name val="Tahoma"/>
      <family val="2"/>
    </font>
    <font>
      <b/>
      <sz val="9"/>
      <name val="Tahoma"/>
      <family val="2"/>
    </font>
    <font>
      <sz val="11"/>
      <color theme="1"/>
      <name val="Tahoma"/>
      <family val="2"/>
    </font>
    <font>
      <b/>
      <sz val="14"/>
      <color theme="1"/>
      <name val="Tahoma"/>
      <family val="2"/>
    </font>
    <font>
      <b/>
      <sz val="11"/>
      <color rgb="FF000000"/>
      <name val="Tahoma"/>
      <family val="2"/>
    </font>
    <font>
      <sz val="14"/>
      <color theme="1"/>
      <name val="Calibri"/>
      <family val="2"/>
      <scheme val="minor"/>
    </font>
    <font>
      <sz val="9"/>
      <color rgb="FF000000"/>
      <name val="Tahoma"/>
      <family val="2"/>
    </font>
    <font>
      <sz val="9"/>
      <color theme="1"/>
      <name val="Calibri"/>
      <family val="2"/>
      <scheme val="minor"/>
    </font>
    <font>
      <sz val="11"/>
      <color rgb="FF000000"/>
      <name val="Tahoma"/>
      <family val="2"/>
    </font>
    <font>
      <b/>
      <sz val="9"/>
      <color rgb="FFFFFFFF"/>
      <name val="Tahoma"/>
      <family val="2"/>
    </font>
    <font>
      <vertAlign val="superscript"/>
      <sz val="11"/>
      <color rgb="FF000000"/>
      <name val="Tahoma"/>
      <family val="2"/>
    </font>
    <font>
      <sz val="10"/>
      <color theme="1"/>
      <name val="Tahoma"/>
      <family val="2"/>
    </font>
    <font>
      <b/>
      <sz val="9"/>
      <color theme="0"/>
      <name val="Tahoma"/>
      <family val="2"/>
    </font>
    <font>
      <b/>
      <sz val="9"/>
      <color theme="1"/>
      <name val="Tahoma"/>
      <family val="2"/>
    </font>
    <font>
      <sz val="9"/>
      <color theme="1"/>
      <name val="Tahoma"/>
      <family val="2"/>
    </font>
  </fonts>
  <fills count="8">
    <fill>
      <patternFill patternType="none"/>
    </fill>
    <fill>
      <patternFill patternType="gray125"/>
    </fill>
    <fill>
      <patternFill patternType="solid">
        <fgColor rgb="FF595959"/>
        <bgColor indexed="64"/>
      </patternFill>
    </fill>
    <fill>
      <patternFill patternType="solid">
        <fgColor rgb="FF7F7F7F"/>
        <bgColor indexed="64"/>
      </patternFill>
    </fill>
    <fill>
      <patternFill patternType="solid">
        <fgColor rgb="FFD9D9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s>
  <borders count="6">
    <border>
      <left/>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diagonal/>
    </border>
  </borders>
  <cellStyleXfs count="1">
    <xf numFmtId="0" fontId="0" fillId="0" borderId="0"/>
  </cellStyleXfs>
  <cellXfs count="40">
    <xf numFmtId="0" fontId="0" fillId="0" borderId="0" xfId="0"/>
    <xf numFmtId="0" fontId="4" fillId="0" borderId="0" xfId="0" applyFont="1"/>
    <xf numFmtId="0" fontId="4" fillId="0" borderId="0" xfId="0" applyFont="1" applyAlignment="1">
      <alignment wrapText="1"/>
    </xf>
    <xf numFmtId="0" fontId="5" fillId="0" borderId="0" xfId="0" applyFont="1"/>
    <xf numFmtId="0" fontId="1" fillId="0" borderId="0" xfId="0" applyFont="1" applyAlignment="1">
      <alignment wrapText="1"/>
    </xf>
    <xf numFmtId="0" fontId="7" fillId="0" borderId="0" xfId="0" applyFont="1"/>
    <xf numFmtId="0" fontId="9" fillId="0" borderId="0" xfId="0" applyFont="1"/>
    <xf numFmtId="0" fontId="9" fillId="0" borderId="0" xfId="0" applyFont="1" applyAlignment="1">
      <alignment horizontal="right"/>
    </xf>
    <xf numFmtId="0" fontId="9" fillId="0" borderId="0" xfId="0" applyFont="1" applyAlignment="1">
      <alignment wrapText="1"/>
    </xf>
    <xf numFmtId="0" fontId="11" fillId="2" borderId="1" xfId="0" applyFont="1" applyFill="1" applyBorder="1" applyAlignment="1">
      <alignment vertical="center"/>
    </xf>
    <xf numFmtId="0" fontId="11" fillId="2" borderId="2" xfId="0" applyFont="1" applyFill="1" applyBorder="1" applyAlignment="1">
      <alignment horizontal="right" vertical="center" wrapText="1"/>
    </xf>
    <xf numFmtId="10" fontId="8" fillId="4" borderId="4" xfId="0" applyNumberFormat="1" applyFont="1" applyFill="1" applyBorder="1" applyAlignment="1">
      <alignment horizontal="right" vertical="center"/>
    </xf>
    <xf numFmtId="10" fontId="8" fillId="4" borderId="4" xfId="0" applyNumberFormat="1" applyFont="1" applyFill="1" applyBorder="1" applyAlignment="1">
      <alignment horizontal="right" vertical="center" wrapText="1"/>
    </xf>
    <xf numFmtId="0" fontId="11" fillId="2" borderId="3" xfId="0" applyFont="1" applyFill="1" applyBorder="1" applyAlignment="1">
      <alignment vertical="center"/>
    </xf>
    <xf numFmtId="0" fontId="11" fillId="2" borderId="4" xfId="0" applyFont="1" applyFill="1" applyBorder="1" applyAlignment="1">
      <alignment vertical="center"/>
    </xf>
    <xf numFmtId="0" fontId="11" fillId="2" borderId="4" xfId="0" applyFont="1" applyFill="1" applyBorder="1" applyAlignment="1">
      <alignment horizontal="right" vertical="center"/>
    </xf>
    <xf numFmtId="10" fontId="11" fillId="2" borderId="4" xfId="0" applyNumberFormat="1" applyFont="1" applyFill="1" applyBorder="1" applyAlignment="1">
      <alignment horizontal="right" vertical="center"/>
    </xf>
    <xf numFmtId="10" fontId="11" fillId="2" borderId="4" xfId="0" applyNumberFormat="1" applyFont="1" applyFill="1" applyBorder="1" applyAlignment="1">
      <alignment horizontal="right" vertical="center" wrapText="1"/>
    </xf>
    <xf numFmtId="0" fontId="11" fillId="2" borderId="4" xfId="0" applyFont="1" applyFill="1" applyBorder="1" applyAlignment="1">
      <alignment horizontal="right" vertical="center" wrapText="1"/>
    </xf>
    <xf numFmtId="0" fontId="8" fillId="6" borderId="4" xfId="0" applyFont="1" applyFill="1" applyBorder="1" applyAlignment="1">
      <alignment horizontal="right" vertical="center"/>
    </xf>
    <xf numFmtId="10" fontId="8" fillId="6" borderId="4" xfId="0" applyNumberFormat="1" applyFont="1" applyFill="1" applyBorder="1" applyAlignment="1">
      <alignment horizontal="right" vertical="center"/>
    </xf>
    <xf numFmtId="10" fontId="8" fillId="6" borderId="4" xfId="0" applyNumberFormat="1" applyFont="1" applyFill="1" applyBorder="1" applyAlignment="1">
      <alignment horizontal="right" vertical="center" wrapText="1"/>
    </xf>
    <xf numFmtId="0" fontId="11" fillId="3" borderId="3" xfId="0" applyFont="1" applyFill="1" applyBorder="1" applyAlignment="1">
      <alignment vertical="center"/>
    </xf>
    <xf numFmtId="1" fontId="11" fillId="2" borderId="4" xfId="0" applyNumberFormat="1" applyFont="1" applyFill="1" applyBorder="1" applyAlignment="1">
      <alignment horizontal="right" vertical="center"/>
    </xf>
    <xf numFmtId="10" fontId="3" fillId="2" borderId="4" xfId="0" applyNumberFormat="1" applyFont="1" applyFill="1" applyBorder="1" applyAlignment="1">
      <alignment horizontal="right" vertical="center" wrapText="1"/>
    </xf>
    <xf numFmtId="1" fontId="8" fillId="6" borderId="4" xfId="0" applyNumberFormat="1" applyFont="1" applyFill="1" applyBorder="1" applyAlignment="1">
      <alignment horizontal="right" vertical="center"/>
    </xf>
    <xf numFmtId="0" fontId="13" fillId="2" borderId="4" xfId="0" applyFont="1" applyFill="1" applyBorder="1" applyAlignment="1">
      <alignment vertical="center"/>
    </xf>
    <xf numFmtId="0" fontId="11" fillId="2" borderId="5" xfId="0" applyFont="1" applyFill="1" applyBorder="1" applyAlignment="1">
      <alignment vertical="center"/>
    </xf>
    <xf numFmtId="0" fontId="11" fillId="2" borderId="5" xfId="0" applyFont="1" applyFill="1" applyBorder="1" applyAlignment="1">
      <alignment horizontal="right" vertical="center" wrapText="1"/>
    </xf>
    <xf numFmtId="0" fontId="11" fillId="2" borderId="3" xfId="0" applyFont="1" applyFill="1" applyBorder="1" applyAlignment="1">
      <alignment vertical="center"/>
    </xf>
    <xf numFmtId="0" fontId="11" fillId="2" borderId="3" xfId="0" applyFont="1" applyFill="1" applyBorder="1" applyAlignment="1">
      <alignment horizontal="right" vertical="center" wrapText="1"/>
    </xf>
    <xf numFmtId="3" fontId="11" fillId="2" borderId="4" xfId="0" applyNumberFormat="1" applyFont="1" applyFill="1" applyBorder="1" applyAlignment="1">
      <alignment horizontal="right" vertical="center"/>
    </xf>
    <xf numFmtId="10" fontId="14" fillId="7" borderId="4" xfId="0" applyNumberFormat="1" applyFont="1" applyFill="1" applyBorder="1" applyAlignment="1">
      <alignment horizontal="right" vertical="center"/>
    </xf>
    <xf numFmtId="0" fontId="15" fillId="0" borderId="0" xfId="0" applyFont="1"/>
    <xf numFmtId="0" fontId="16" fillId="0" borderId="0" xfId="0" applyFont="1"/>
    <xf numFmtId="0" fontId="16" fillId="5" borderId="0" xfId="0" applyFont="1" applyFill="1"/>
    <xf numFmtId="0" fontId="16" fillId="6" borderId="0" xfId="0" applyFont="1" applyFill="1"/>
    <xf numFmtId="0" fontId="16" fillId="0" borderId="0" xfId="0" applyFont="1" applyAlignment="1">
      <alignment wrapText="1"/>
    </xf>
    <xf numFmtId="10" fontId="16" fillId="0" borderId="0" xfId="0" applyNumberFormat="1" applyFont="1" applyAlignment="1">
      <alignment wrapText="1"/>
    </xf>
    <xf numFmtId="0" fontId="0" fillId="0" borderId="3" xfId="0"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election activeCell="A3" sqref="A3"/>
    </sheetView>
  </sheetViews>
  <sheetFormatPr defaultColWidth="8.7109375" defaultRowHeight="15" x14ac:dyDescent="0.25"/>
  <cols>
    <col min="1" max="1" width="142.140625" style="1" customWidth="1"/>
  </cols>
  <sheetData>
    <row r="1" spans="1:1" s="5" customFormat="1" ht="18.75" x14ac:dyDescent="0.3">
      <c r="A1" s="3" t="s">
        <v>150</v>
      </c>
    </row>
    <row r="2" spans="1:1" s="5" customFormat="1" ht="18.75" x14ac:dyDescent="0.3">
      <c r="A2" s="3" t="s">
        <v>123</v>
      </c>
    </row>
    <row r="3" spans="1:1" ht="194.25" customHeight="1" x14ac:dyDescent="0.25">
      <c r="A3" s="2" t="s">
        <v>151</v>
      </c>
    </row>
    <row r="4" spans="1:1" ht="392.25" customHeight="1" x14ac:dyDescent="0.25">
      <c r="A4" s="4" t="s">
        <v>152</v>
      </c>
    </row>
    <row r="5" spans="1:1" ht="246.75" customHeight="1" x14ac:dyDescent="0.25">
      <c r="A5" s="4" t="s">
        <v>153</v>
      </c>
    </row>
    <row r="6" spans="1:1" ht="64.5" customHeight="1" x14ac:dyDescent="0.25">
      <c r="A6" s="4" t="s">
        <v>154</v>
      </c>
    </row>
    <row r="7" spans="1:1" ht="164.25" customHeight="1" x14ac:dyDescent="0.25">
      <c r="A7" s="4" t="s">
        <v>155</v>
      </c>
    </row>
    <row r="8" spans="1:1" ht="141" customHeight="1" x14ac:dyDescent="0.25">
      <c r="A8" s="4" t="s">
        <v>156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3"/>
  <sheetViews>
    <sheetView workbookViewId="0">
      <selection activeCell="N9" sqref="N9"/>
    </sheetView>
  </sheetViews>
  <sheetFormatPr defaultRowHeight="15" x14ac:dyDescent="0.25"/>
  <cols>
    <col min="1" max="1" width="35.28515625" customWidth="1"/>
    <col min="2" max="2" width="12.7109375" customWidth="1"/>
    <col min="3" max="3" width="13.42578125" bestFit="1" customWidth="1"/>
    <col min="4" max="4" width="13.85546875" customWidth="1"/>
    <col min="5" max="5" width="11.28515625" customWidth="1"/>
    <col min="6" max="6" width="11.7109375" customWidth="1"/>
    <col min="7" max="7" width="9" customWidth="1"/>
    <col min="8" max="8" width="10.28515625" customWidth="1"/>
  </cols>
  <sheetData>
    <row r="1" spans="1:8" ht="57" customHeight="1" thickBot="1" x14ac:dyDescent="0.3">
      <c r="A1" s="9" t="s">
        <v>113</v>
      </c>
      <c r="B1" s="10" t="s">
        <v>122</v>
      </c>
      <c r="C1" s="10" t="s">
        <v>157</v>
      </c>
      <c r="D1" s="10" t="s">
        <v>158</v>
      </c>
      <c r="E1" s="10" t="s">
        <v>124</v>
      </c>
      <c r="F1" s="10" t="s">
        <v>125</v>
      </c>
      <c r="G1" s="10" t="s">
        <v>159</v>
      </c>
      <c r="H1" s="10" t="s">
        <v>160</v>
      </c>
    </row>
    <row r="2" spans="1:8" ht="15.75" thickBot="1" x14ac:dyDescent="0.3">
      <c r="A2" s="22" t="s">
        <v>39</v>
      </c>
      <c r="B2" s="20" t="s">
        <v>128</v>
      </c>
      <c r="C2" s="25">
        <v>703</v>
      </c>
      <c r="D2" s="25">
        <v>704</v>
      </c>
      <c r="E2" s="20">
        <f>(D2-C2)/C2</f>
        <v>1.4224751066856331E-3</v>
      </c>
      <c r="F2" s="21">
        <f>D2/D$140</f>
        <v>2.107500486461405E-3</v>
      </c>
      <c r="G2" s="21">
        <f>C2/B$142</f>
        <v>1.0877200583005573E-2</v>
      </c>
      <c r="H2" s="21">
        <f>D2/B$143</f>
        <v>1.0537502432307024E-2</v>
      </c>
    </row>
    <row r="3" spans="1:8" ht="15.75" thickBot="1" x14ac:dyDescent="0.3">
      <c r="A3" s="22" t="s">
        <v>40</v>
      </c>
      <c r="B3" s="19" t="s">
        <v>128</v>
      </c>
      <c r="C3" s="19">
        <v>4069</v>
      </c>
      <c r="D3" s="19">
        <v>4118</v>
      </c>
      <c r="E3" s="20">
        <f t="shared" ref="E3:E66" si="0">(D3-C3)/C3</f>
        <v>1.204227082821332E-2</v>
      </c>
      <c r="F3" s="21">
        <f t="shared" ref="F3:F66" si="1">D3/D$140</f>
        <v>1.2327680402341001E-2</v>
      </c>
      <c r="G3" s="21">
        <f t="shared" ref="G3:G66" si="2">C3/B$142</f>
        <v>6.2957793986130411E-2</v>
      </c>
      <c r="H3" s="21">
        <f t="shared" ref="H3:H66" si="3">D3/B$143</f>
        <v>6.1638402011705007E-2</v>
      </c>
    </row>
    <row r="4" spans="1:8" ht="15.75" thickBot="1" x14ac:dyDescent="0.3">
      <c r="A4" s="22" t="s">
        <v>29</v>
      </c>
      <c r="B4" s="19" t="s">
        <v>129</v>
      </c>
      <c r="C4" s="19">
        <v>4074</v>
      </c>
      <c r="D4" s="19">
        <v>4168</v>
      </c>
      <c r="E4" s="20">
        <f t="shared" si="0"/>
        <v>2.3073146784486992E-2</v>
      </c>
      <c r="F4" s="21">
        <f t="shared" si="1"/>
        <v>1.247736083461809E-2</v>
      </c>
      <c r="G4" s="21">
        <f t="shared" si="2"/>
        <v>6.3035156721429175E-2</v>
      </c>
      <c r="H4" s="21">
        <f t="shared" si="3"/>
        <v>6.2386804173090449E-2</v>
      </c>
    </row>
    <row r="5" spans="1:8" ht="15.75" thickBot="1" x14ac:dyDescent="0.3">
      <c r="A5" s="22" t="s">
        <v>6</v>
      </c>
      <c r="B5" s="19" t="s">
        <v>120</v>
      </c>
      <c r="C5" s="19">
        <v>1855</v>
      </c>
      <c r="D5" s="19">
        <v>1795</v>
      </c>
      <c r="E5" s="20">
        <f t="shared" si="0"/>
        <v>-3.2345013477088951E-2</v>
      </c>
      <c r="F5" s="21">
        <f t="shared" si="1"/>
        <v>5.3735275187474741E-3</v>
      </c>
      <c r="G5" s="21">
        <f t="shared" si="2"/>
        <v>2.8701574795839742E-2</v>
      </c>
      <c r="H5" s="21">
        <f t="shared" si="3"/>
        <v>2.6867637593737372E-2</v>
      </c>
    </row>
    <row r="6" spans="1:8" ht="15.75" thickBot="1" x14ac:dyDescent="0.3">
      <c r="A6" s="22" t="s">
        <v>58</v>
      </c>
      <c r="B6" s="19" t="s">
        <v>121</v>
      </c>
      <c r="C6" s="19">
        <v>3686</v>
      </c>
      <c r="D6" s="19">
        <v>3728</v>
      </c>
      <c r="E6" s="20">
        <f t="shared" si="0"/>
        <v>1.1394465545306565E-2</v>
      </c>
      <c r="F6" s="21">
        <f t="shared" si="1"/>
        <v>1.1160173030579713E-2</v>
      </c>
      <c r="G6" s="21">
        <f t="shared" si="2"/>
        <v>5.703180846224544E-2</v>
      </c>
      <c r="H6" s="21">
        <f t="shared" si="3"/>
        <v>5.580086515289856E-2</v>
      </c>
    </row>
    <row r="7" spans="1:8" ht="15.75" thickBot="1" x14ac:dyDescent="0.3">
      <c r="A7" s="22" t="s">
        <v>108</v>
      </c>
      <c r="B7" s="19" t="s">
        <v>128</v>
      </c>
      <c r="C7" s="19">
        <v>1393</v>
      </c>
      <c r="D7" s="19">
        <v>1441</v>
      </c>
      <c r="E7" s="20">
        <f t="shared" si="0"/>
        <v>3.4458004307250538E-2</v>
      </c>
      <c r="F7" s="21">
        <f t="shared" si="1"/>
        <v>4.3137900582256878E-3</v>
      </c>
      <c r="G7" s="21">
        <f t="shared" si="2"/>
        <v>2.1553258054234373E-2</v>
      </c>
      <c r="H7" s="21">
        <f t="shared" si="3"/>
        <v>2.1568950291128441E-2</v>
      </c>
    </row>
    <row r="8" spans="1:8" ht="15.75" thickBot="1" x14ac:dyDescent="0.3">
      <c r="A8" s="22" t="s">
        <v>95</v>
      </c>
      <c r="B8" s="19" t="s">
        <v>128</v>
      </c>
      <c r="C8" s="19">
        <v>0</v>
      </c>
      <c r="D8" s="19">
        <v>0</v>
      </c>
      <c r="E8" s="20">
        <v>0</v>
      </c>
      <c r="F8" s="21">
        <f t="shared" si="1"/>
        <v>0</v>
      </c>
      <c r="G8" s="21">
        <f t="shared" si="2"/>
        <v>0</v>
      </c>
      <c r="H8" s="21">
        <f t="shared" si="3"/>
        <v>0</v>
      </c>
    </row>
    <row r="9" spans="1:8" ht="15.75" thickBot="1" x14ac:dyDescent="0.3">
      <c r="A9" s="22" t="s">
        <v>2</v>
      </c>
      <c r="B9" s="19" t="s">
        <v>120</v>
      </c>
      <c r="C9" s="19">
        <v>4678</v>
      </c>
      <c r="D9" s="19">
        <v>5033</v>
      </c>
      <c r="E9" s="20">
        <f t="shared" si="0"/>
        <v>7.5887131252672088E-2</v>
      </c>
      <c r="F9" s="21">
        <f t="shared" si="1"/>
        <v>1.5066832313011719E-2</v>
      </c>
      <c r="G9" s="21">
        <f t="shared" si="2"/>
        <v>7.2380575145519307E-2</v>
      </c>
      <c r="H9" s="21">
        <f t="shared" si="3"/>
        <v>7.5334161565058594E-2</v>
      </c>
    </row>
    <row r="10" spans="1:8" ht="15.75" thickBot="1" x14ac:dyDescent="0.3">
      <c r="A10" s="22" t="s">
        <v>130</v>
      </c>
      <c r="B10" s="19" t="s">
        <v>120</v>
      </c>
      <c r="C10" s="19">
        <v>11</v>
      </c>
      <c r="D10" s="19">
        <v>11</v>
      </c>
      <c r="E10" s="20">
        <f t="shared" si="0"/>
        <v>0</v>
      </c>
      <c r="F10" s="21">
        <f t="shared" si="1"/>
        <v>3.2929695100959453E-5</v>
      </c>
      <c r="G10" s="21">
        <f t="shared" si="2"/>
        <v>1.701980176572707E-4</v>
      </c>
      <c r="H10" s="21">
        <f t="shared" si="3"/>
        <v>1.6464847550479725E-4</v>
      </c>
    </row>
    <row r="11" spans="1:8" ht="15.75" thickBot="1" x14ac:dyDescent="0.3">
      <c r="A11" s="22" t="s">
        <v>131</v>
      </c>
      <c r="B11" s="19" t="s">
        <v>120</v>
      </c>
      <c r="C11" s="19">
        <v>13</v>
      </c>
      <c r="D11" s="19">
        <v>13</v>
      </c>
      <c r="E11" s="20">
        <f t="shared" si="0"/>
        <v>0</v>
      </c>
      <c r="F11" s="21">
        <f t="shared" si="1"/>
        <v>3.8916912392042985E-5</v>
      </c>
      <c r="G11" s="21">
        <f t="shared" si="2"/>
        <v>2.0114311177677448E-4</v>
      </c>
      <c r="H11" s="21">
        <f t="shared" si="3"/>
        <v>1.9458456196021494E-4</v>
      </c>
    </row>
    <row r="12" spans="1:8" ht="15.75" thickBot="1" x14ac:dyDescent="0.3">
      <c r="A12" s="22" t="s">
        <v>30</v>
      </c>
      <c r="B12" s="19" t="s">
        <v>129</v>
      </c>
      <c r="C12" s="19">
        <v>4088</v>
      </c>
      <c r="D12" s="19">
        <v>4188</v>
      </c>
      <c r="E12" s="20">
        <f t="shared" si="0"/>
        <v>2.446183953033268E-2</v>
      </c>
      <c r="F12" s="21">
        <f t="shared" si="1"/>
        <v>1.2537233007528925E-2</v>
      </c>
      <c r="G12" s="21">
        <f t="shared" si="2"/>
        <v>6.3251772380265692E-2</v>
      </c>
      <c r="H12" s="21">
        <f t="shared" si="3"/>
        <v>6.2686165037644626E-2</v>
      </c>
    </row>
    <row r="13" spans="1:8" ht="15.75" thickBot="1" x14ac:dyDescent="0.3">
      <c r="A13" s="22" t="s">
        <v>59</v>
      </c>
      <c r="B13" s="19" t="s">
        <v>121</v>
      </c>
      <c r="C13" s="19">
        <v>2818</v>
      </c>
      <c r="D13" s="19">
        <v>2794</v>
      </c>
      <c r="E13" s="20">
        <f t="shared" si="0"/>
        <v>-8.516678495386799E-3</v>
      </c>
      <c r="F13" s="21">
        <f t="shared" si="1"/>
        <v>8.3641425556437009E-3</v>
      </c>
      <c r="G13" s="21">
        <f t="shared" si="2"/>
        <v>4.3601637614380802E-2</v>
      </c>
      <c r="H13" s="21">
        <f t="shared" si="3"/>
        <v>4.1820712778218506E-2</v>
      </c>
    </row>
    <row r="14" spans="1:8" ht="15.75" thickBot="1" x14ac:dyDescent="0.3">
      <c r="A14" s="22" t="s">
        <v>41</v>
      </c>
      <c r="B14" s="19" t="s">
        <v>128</v>
      </c>
      <c r="C14" s="19">
        <v>4676</v>
      </c>
      <c r="D14" s="19">
        <v>5045</v>
      </c>
      <c r="E14" s="20">
        <f t="shared" si="0"/>
        <v>7.8913601368691189E-2</v>
      </c>
      <c r="F14" s="21">
        <f t="shared" si="1"/>
        <v>1.5102755616758222E-2</v>
      </c>
      <c r="G14" s="21">
        <f t="shared" si="2"/>
        <v>7.2349630051399799E-2</v>
      </c>
      <c r="H14" s="21">
        <f t="shared" si="3"/>
        <v>7.5513778083791103E-2</v>
      </c>
    </row>
    <row r="15" spans="1:8" ht="15.75" thickBot="1" x14ac:dyDescent="0.3">
      <c r="A15" s="22" t="s">
        <v>7</v>
      </c>
      <c r="B15" s="19" t="s">
        <v>120</v>
      </c>
      <c r="C15" s="19">
        <v>4301</v>
      </c>
      <c r="D15" s="19">
        <v>4537</v>
      </c>
      <c r="E15" s="20">
        <f t="shared" si="0"/>
        <v>5.4870960241804233E-2</v>
      </c>
      <c r="F15" s="21">
        <f t="shared" si="1"/>
        <v>1.3582002424823002E-2</v>
      </c>
      <c r="G15" s="21">
        <f t="shared" si="2"/>
        <v>6.6547424903992847E-2</v>
      </c>
      <c r="H15" s="21">
        <f t="shared" si="3"/>
        <v>6.7910012124115016E-2</v>
      </c>
    </row>
    <row r="16" spans="1:8" ht="15.75" thickBot="1" x14ac:dyDescent="0.3">
      <c r="A16" s="22" t="s">
        <v>60</v>
      </c>
      <c r="B16" s="19" t="s">
        <v>121</v>
      </c>
      <c r="C16" s="19">
        <v>4249</v>
      </c>
      <c r="D16" s="19">
        <v>4370</v>
      </c>
      <c r="E16" s="20">
        <f t="shared" si="0"/>
        <v>2.8477288773829136E-2</v>
      </c>
      <c r="F16" s="21">
        <f t="shared" si="1"/>
        <v>1.3082069781017528E-2</v>
      </c>
      <c r="G16" s="21">
        <f t="shared" si="2"/>
        <v>6.5742852456885756E-2</v>
      </c>
      <c r="H16" s="21">
        <f t="shared" si="3"/>
        <v>6.5410348905087637E-2</v>
      </c>
    </row>
    <row r="17" spans="1:8" ht="15.75" thickBot="1" x14ac:dyDescent="0.3">
      <c r="A17" s="22" t="s">
        <v>42</v>
      </c>
      <c r="B17" s="19" t="s">
        <v>128</v>
      </c>
      <c r="C17" s="19">
        <v>4928</v>
      </c>
      <c r="D17" s="19">
        <v>4967</v>
      </c>
      <c r="E17" s="20">
        <f t="shared" si="0"/>
        <v>7.9139610389610381E-3</v>
      </c>
      <c r="F17" s="21">
        <f t="shared" si="1"/>
        <v>1.4869254142405964E-2</v>
      </c>
      <c r="G17" s="21">
        <f t="shared" si="2"/>
        <v>7.6248711910457276E-2</v>
      </c>
      <c r="H17" s="21">
        <f t="shared" si="3"/>
        <v>7.4346270712029816E-2</v>
      </c>
    </row>
    <row r="18" spans="1:8" ht="15.75" thickBot="1" x14ac:dyDescent="0.3">
      <c r="A18" s="22" t="s">
        <v>110</v>
      </c>
      <c r="B18" s="19" t="s">
        <v>128</v>
      </c>
      <c r="C18" s="19">
        <v>0</v>
      </c>
      <c r="D18" s="19">
        <v>0</v>
      </c>
      <c r="E18" s="20">
        <v>0</v>
      </c>
      <c r="F18" s="21">
        <f t="shared" si="1"/>
        <v>0</v>
      </c>
      <c r="G18" s="21">
        <f t="shared" si="2"/>
        <v>0</v>
      </c>
      <c r="H18" s="21">
        <f t="shared" si="3"/>
        <v>0</v>
      </c>
    </row>
    <row r="19" spans="1:8" ht="15.75" thickBot="1" x14ac:dyDescent="0.3">
      <c r="A19" s="22" t="s">
        <v>132</v>
      </c>
      <c r="B19" s="19" t="s">
        <v>128</v>
      </c>
      <c r="C19" s="19">
        <v>0</v>
      </c>
      <c r="D19" s="19">
        <v>0</v>
      </c>
      <c r="E19" s="20">
        <v>0</v>
      </c>
      <c r="F19" s="21">
        <f t="shared" si="1"/>
        <v>0</v>
      </c>
      <c r="G19" s="21">
        <f t="shared" si="2"/>
        <v>0</v>
      </c>
      <c r="H19" s="21">
        <f t="shared" si="3"/>
        <v>0</v>
      </c>
    </row>
    <row r="20" spans="1:8" ht="15.75" thickBot="1" x14ac:dyDescent="0.3">
      <c r="A20" s="22" t="s">
        <v>133</v>
      </c>
      <c r="B20" s="19" t="s">
        <v>128</v>
      </c>
      <c r="C20" s="19">
        <v>0</v>
      </c>
      <c r="D20" s="19">
        <v>0</v>
      </c>
      <c r="E20" s="20">
        <v>0</v>
      </c>
      <c r="F20" s="21">
        <f t="shared" si="1"/>
        <v>0</v>
      </c>
      <c r="G20" s="21">
        <f t="shared" si="2"/>
        <v>0</v>
      </c>
      <c r="H20" s="21">
        <f t="shared" si="3"/>
        <v>0</v>
      </c>
    </row>
    <row r="21" spans="1:8" ht="15.75" thickBot="1" x14ac:dyDescent="0.3">
      <c r="A21" s="22" t="s">
        <v>115</v>
      </c>
      <c r="B21" s="19" t="s">
        <v>128</v>
      </c>
      <c r="C21" s="19">
        <v>2241</v>
      </c>
      <c r="D21" s="19">
        <v>2259</v>
      </c>
      <c r="E21" s="20">
        <f t="shared" si="0"/>
        <v>8.0321285140562242E-3</v>
      </c>
      <c r="F21" s="21">
        <f t="shared" si="1"/>
        <v>6.7625619302788542E-3</v>
      </c>
      <c r="G21" s="21">
        <f t="shared" si="2"/>
        <v>3.4673977960903969E-2</v>
      </c>
      <c r="H21" s="21">
        <f t="shared" si="3"/>
        <v>3.3812809651394271E-2</v>
      </c>
    </row>
    <row r="22" spans="1:8" ht="15.75" thickBot="1" x14ac:dyDescent="0.3">
      <c r="A22" s="22" t="s">
        <v>119</v>
      </c>
      <c r="B22" s="19" t="s">
        <v>128</v>
      </c>
      <c r="C22" s="19">
        <v>0</v>
      </c>
      <c r="D22" s="19">
        <v>0</v>
      </c>
      <c r="E22" s="20">
        <v>0</v>
      </c>
      <c r="F22" s="21">
        <f t="shared" si="1"/>
        <v>0</v>
      </c>
      <c r="G22" s="21">
        <f t="shared" si="2"/>
        <v>0</v>
      </c>
      <c r="H22" s="21">
        <f t="shared" si="3"/>
        <v>0</v>
      </c>
    </row>
    <row r="23" spans="1:8" ht="15.75" thickBot="1" x14ac:dyDescent="0.3">
      <c r="A23" s="22" t="s">
        <v>31</v>
      </c>
      <c r="B23" s="19" t="s">
        <v>129</v>
      </c>
      <c r="C23" s="19">
        <v>4100</v>
      </c>
      <c r="D23" s="19">
        <v>4245</v>
      </c>
      <c r="E23" s="20">
        <f t="shared" si="0"/>
        <v>3.5365853658536582E-2</v>
      </c>
      <c r="F23" s="21">
        <f t="shared" si="1"/>
        <v>1.2707868700324806E-2</v>
      </c>
      <c r="G23" s="21">
        <f t="shared" si="2"/>
        <v>6.3437442944982714E-2</v>
      </c>
      <c r="H23" s="21">
        <f t="shared" si="3"/>
        <v>6.3539343501624032E-2</v>
      </c>
    </row>
    <row r="24" spans="1:8" ht="15.75" thickBot="1" x14ac:dyDescent="0.3">
      <c r="A24" s="22" t="s">
        <v>75</v>
      </c>
      <c r="B24" s="19" t="s">
        <v>134</v>
      </c>
      <c r="C24" s="19">
        <v>2258</v>
      </c>
      <c r="D24" s="19">
        <v>2268</v>
      </c>
      <c r="E24" s="20">
        <f t="shared" si="0"/>
        <v>4.4286979627989375E-3</v>
      </c>
      <c r="F24" s="21">
        <f t="shared" si="1"/>
        <v>6.7895044080887304E-3</v>
      </c>
      <c r="G24" s="21">
        <f t="shared" si="2"/>
        <v>3.4937011260919748E-2</v>
      </c>
      <c r="H24" s="21">
        <f t="shared" si="3"/>
        <v>3.3947522040443656E-2</v>
      </c>
    </row>
    <row r="25" spans="1:8" ht="15.75" thickBot="1" x14ac:dyDescent="0.3">
      <c r="A25" s="22" t="s">
        <v>8</v>
      </c>
      <c r="B25" s="19" t="s">
        <v>120</v>
      </c>
      <c r="C25" s="19">
        <v>2228</v>
      </c>
      <c r="D25" s="19">
        <v>2282</v>
      </c>
      <c r="E25" s="20">
        <f t="shared" si="0"/>
        <v>2.423698384201077E-2</v>
      </c>
      <c r="F25" s="21">
        <f t="shared" si="1"/>
        <v>6.831414929126315E-3</v>
      </c>
      <c r="G25" s="21">
        <f t="shared" si="2"/>
        <v>3.4472834849127193E-2</v>
      </c>
      <c r="H25" s="21">
        <f t="shared" si="3"/>
        <v>3.4157074645631579E-2</v>
      </c>
    </row>
    <row r="26" spans="1:8" ht="15.75" thickBot="1" x14ac:dyDescent="0.3">
      <c r="A26" s="22" t="s">
        <v>83</v>
      </c>
      <c r="B26" s="19" t="s">
        <v>134</v>
      </c>
      <c r="C26" s="19">
        <v>1879</v>
      </c>
      <c r="D26" s="19">
        <v>1892</v>
      </c>
      <c r="E26" s="20">
        <f t="shared" si="0"/>
        <v>6.9185737094199038E-3</v>
      </c>
      <c r="F26" s="21">
        <f t="shared" si="1"/>
        <v>5.6639075573650258E-3</v>
      </c>
      <c r="G26" s="21">
        <f t="shared" si="2"/>
        <v>2.9072915925273786E-2</v>
      </c>
      <c r="H26" s="21">
        <f t="shared" si="3"/>
        <v>2.8319537786825128E-2</v>
      </c>
    </row>
    <row r="27" spans="1:8" ht="15.75" thickBot="1" x14ac:dyDescent="0.3">
      <c r="A27" s="22" t="s">
        <v>61</v>
      </c>
      <c r="B27" s="19" t="s">
        <v>121</v>
      </c>
      <c r="C27" s="19">
        <v>3874</v>
      </c>
      <c r="D27" s="19">
        <v>3864</v>
      </c>
      <c r="E27" s="20">
        <f t="shared" si="0"/>
        <v>-2.5813113061435209E-3</v>
      </c>
      <c r="F27" s="21">
        <f t="shared" si="1"/>
        <v>1.1567303806373393E-2</v>
      </c>
      <c r="G27" s="21">
        <f t="shared" si="2"/>
        <v>5.9940647309478796E-2</v>
      </c>
      <c r="H27" s="21">
        <f t="shared" si="3"/>
        <v>5.7836519031866963E-2</v>
      </c>
    </row>
    <row r="28" spans="1:8" ht="15.75" thickBot="1" x14ac:dyDescent="0.3">
      <c r="A28" s="22" t="s">
        <v>62</v>
      </c>
      <c r="B28" s="19" t="s">
        <v>121</v>
      </c>
      <c r="C28" s="19">
        <v>3724</v>
      </c>
      <c r="D28" s="19">
        <v>3712</v>
      </c>
      <c r="E28" s="20">
        <f t="shared" si="0"/>
        <v>-3.22234156820623E-3</v>
      </c>
      <c r="F28" s="21">
        <f t="shared" si="1"/>
        <v>1.1112275292251044E-2</v>
      </c>
      <c r="G28" s="21">
        <f t="shared" si="2"/>
        <v>5.7619765250516014E-2</v>
      </c>
      <c r="H28" s="21">
        <f t="shared" si="3"/>
        <v>5.5561376461255217E-2</v>
      </c>
    </row>
    <row r="29" spans="1:8" ht="15.75" thickBot="1" x14ac:dyDescent="0.3">
      <c r="A29" s="22" t="s">
        <v>9</v>
      </c>
      <c r="B29" s="19" t="s">
        <v>120</v>
      </c>
      <c r="C29" s="19">
        <v>2229</v>
      </c>
      <c r="D29" s="19">
        <v>2212</v>
      </c>
      <c r="E29" s="20">
        <f t="shared" si="0"/>
        <v>-7.6267384477344104E-3</v>
      </c>
      <c r="F29" s="21">
        <f t="shared" si="1"/>
        <v>6.6218623239383918E-3</v>
      </c>
      <c r="G29" s="21">
        <f t="shared" si="2"/>
        <v>3.4488307396186947E-2</v>
      </c>
      <c r="H29" s="21">
        <f t="shared" si="3"/>
        <v>3.310931161969196E-2</v>
      </c>
    </row>
    <row r="30" spans="1:8" ht="15.75" thickBot="1" x14ac:dyDescent="0.3">
      <c r="A30" s="22" t="s">
        <v>100</v>
      </c>
      <c r="B30" s="19" t="s">
        <v>134</v>
      </c>
      <c r="C30" s="19">
        <v>3538</v>
      </c>
      <c r="D30" s="19">
        <v>3836</v>
      </c>
      <c r="E30" s="20">
        <f t="shared" si="0"/>
        <v>8.4228377614471453E-2</v>
      </c>
      <c r="F30" s="21">
        <f t="shared" si="1"/>
        <v>1.1483482764298223E-2</v>
      </c>
      <c r="G30" s="21">
        <f t="shared" si="2"/>
        <v>5.4741871497402159E-2</v>
      </c>
      <c r="H30" s="21">
        <f t="shared" si="3"/>
        <v>5.7417413821491119E-2</v>
      </c>
    </row>
    <row r="31" spans="1:8" ht="15.75" thickBot="1" x14ac:dyDescent="0.3">
      <c r="A31" s="22" t="s">
        <v>99</v>
      </c>
      <c r="B31" s="19" t="s">
        <v>134</v>
      </c>
      <c r="C31" s="19">
        <v>232</v>
      </c>
      <c r="D31" s="19">
        <v>234</v>
      </c>
      <c r="E31" s="20">
        <f t="shared" si="0"/>
        <v>8.6206896551724137E-3</v>
      </c>
      <c r="F31" s="21">
        <f t="shared" si="1"/>
        <v>7.0050442305677376E-4</v>
      </c>
      <c r="G31" s="21">
        <f t="shared" si="2"/>
        <v>3.5896309178624366E-3</v>
      </c>
      <c r="H31" s="21">
        <f t="shared" si="3"/>
        <v>3.5025221152838689E-3</v>
      </c>
    </row>
    <row r="32" spans="1:8" ht="15.75" thickBot="1" x14ac:dyDescent="0.3">
      <c r="A32" s="22" t="s">
        <v>32</v>
      </c>
      <c r="B32" s="19" t="s">
        <v>129</v>
      </c>
      <c r="C32" s="19">
        <v>2957</v>
      </c>
      <c r="D32" s="19">
        <v>3044</v>
      </c>
      <c r="E32" s="20">
        <f t="shared" si="0"/>
        <v>2.9421711193777476E-2</v>
      </c>
      <c r="F32" s="21">
        <f t="shared" si="1"/>
        <v>9.1125447170291429E-3</v>
      </c>
      <c r="G32" s="21">
        <f t="shared" si="2"/>
        <v>4.5752321655686316E-2</v>
      </c>
      <c r="H32" s="21">
        <f t="shared" si="3"/>
        <v>4.5562723585145716E-2</v>
      </c>
    </row>
    <row r="33" spans="1:8" ht="15.75" thickBot="1" x14ac:dyDescent="0.3">
      <c r="A33" s="22" t="s">
        <v>84</v>
      </c>
      <c r="B33" s="19" t="s">
        <v>134</v>
      </c>
      <c r="C33" s="19">
        <v>3950</v>
      </c>
      <c r="D33" s="19">
        <v>4025</v>
      </c>
      <c r="E33" s="20">
        <f t="shared" si="0"/>
        <v>1.8987341772151899E-2</v>
      </c>
      <c r="F33" s="21">
        <f t="shared" si="1"/>
        <v>1.2049274798305618E-2</v>
      </c>
      <c r="G33" s="21">
        <f t="shared" si="2"/>
        <v>6.1116560886019938E-2</v>
      </c>
      <c r="H33" s="21">
        <f t="shared" si="3"/>
        <v>6.0246373991528088E-2</v>
      </c>
    </row>
    <row r="34" spans="1:8" ht="15.75" thickBot="1" x14ac:dyDescent="0.3">
      <c r="A34" s="22" t="s">
        <v>51</v>
      </c>
      <c r="B34" s="19" t="s">
        <v>134</v>
      </c>
      <c r="C34" s="19">
        <v>2353</v>
      </c>
      <c r="D34" s="19">
        <v>2393</v>
      </c>
      <c r="E34" s="20">
        <f t="shared" si="0"/>
        <v>1.6999575010624733E-2</v>
      </c>
      <c r="F34" s="21">
        <f t="shared" si="1"/>
        <v>7.1637054887814513E-3</v>
      </c>
      <c r="G34" s="21">
        <f t="shared" si="2"/>
        <v>3.6406903231596177E-2</v>
      </c>
      <c r="H34" s="21">
        <f t="shared" si="3"/>
        <v>3.5818527443907261E-2</v>
      </c>
    </row>
    <row r="35" spans="1:8" ht="15.75" thickBot="1" x14ac:dyDescent="0.3">
      <c r="A35" s="22" t="s">
        <v>101</v>
      </c>
      <c r="B35" s="19" t="s">
        <v>134</v>
      </c>
      <c r="C35" s="19">
        <v>3598</v>
      </c>
      <c r="D35" s="19">
        <v>4325</v>
      </c>
      <c r="E35" s="20">
        <f t="shared" si="0"/>
        <v>0.20205669816564759</v>
      </c>
      <c r="F35" s="21">
        <f t="shared" si="1"/>
        <v>1.2947357391968149E-2</v>
      </c>
      <c r="G35" s="21">
        <f t="shared" si="2"/>
        <v>5.5670224320987276E-2</v>
      </c>
      <c r="H35" s="21">
        <f t="shared" si="3"/>
        <v>6.4736786959840739E-2</v>
      </c>
    </row>
    <row r="36" spans="1:8" ht="15.75" thickBot="1" x14ac:dyDescent="0.3">
      <c r="A36" s="22" t="s">
        <v>43</v>
      </c>
      <c r="B36" s="19" t="s">
        <v>128</v>
      </c>
      <c r="C36" s="19">
        <v>3000</v>
      </c>
      <c r="D36" s="19">
        <v>3303</v>
      </c>
      <c r="E36" s="20">
        <f t="shared" si="0"/>
        <v>0.10100000000000001</v>
      </c>
      <c r="F36" s="21">
        <f t="shared" si="1"/>
        <v>9.8878893562244601E-3</v>
      </c>
      <c r="G36" s="21">
        <f t="shared" si="2"/>
        <v>4.6417641179255648E-2</v>
      </c>
      <c r="H36" s="21">
        <f t="shared" si="3"/>
        <v>4.9439446781122304E-2</v>
      </c>
    </row>
    <row r="37" spans="1:8" ht="15.75" thickBot="1" x14ac:dyDescent="0.3">
      <c r="A37" s="22" t="s">
        <v>44</v>
      </c>
      <c r="B37" s="19" t="s">
        <v>128</v>
      </c>
      <c r="C37" s="19">
        <v>2915</v>
      </c>
      <c r="D37" s="19">
        <v>3086</v>
      </c>
      <c r="E37" s="20">
        <f t="shared" si="0"/>
        <v>5.8662092624356774E-2</v>
      </c>
      <c r="F37" s="21">
        <f t="shared" si="1"/>
        <v>9.2382762801418977E-3</v>
      </c>
      <c r="G37" s="21">
        <f t="shared" si="2"/>
        <v>4.5102474679176739E-2</v>
      </c>
      <c r="H37" s="21">
        <f t="shared" si="3"/>
        <v>4.6191381400709483E-2</v>
      </c>
    </row>
    <row r="38" spans="1:8" ht="15.75" thickBot="1" x14ac:dyDescent="0.3">
      <c r="A38" s="22" t="s">
        <v>76</v>
      </c>
      <c r="B38" s="19" t="s">
        <v>134</v>
      </c>
      <c r="C38" s="19">
        <v>2582</v>
      </c>
      <c r="D38" s="19">
        <v>2564</v>
      </c>
      <c r="E38" s="20">
        <f t="shared" si="0"/>
        <v>-6.9713400464756006E-3</v>
      </c>
      <c r="F38" s="21">
        <f t="shared" si="1"/>
        <v>7.6756125671690939E-3</v>
      </c>
      <c r="G38" s="21">
        <f t="shared" si="2"/>
        <v>3.9950116508279364E-2</v>
      </c>
      <c r="H38" s="21">
        <f t="shared" si="3"/>
        <v>3.8378062835845467E-2</v>
      </c>
    </row>
    <row r="39" spans="1:8" ht="15.75" thickBot="1" x14ac:dyDescent="0.3">
      <c r="A39" s="22" t="s">
        <v>10</v>
      </c>
      <c r="B39" s="19" t="s">
        <v>120</v>
      </c>
      <c r="C39" s="19">
        <v>5038</v>
      </c>
      <c r="D39" s="19">
        <v>5086</v>
      </c>
      <c r="E39" s="20">
        <f t="shared" si="0"/>
        <v>9.5275903136165137E-3</v>
      </c>
      <c r="F39" s="21">
        <f t="shared" si="1"/>
        <v>1.5225493571225433E-2</v>
      </c>
      <c r="G39" s="21">
        <f t="shared" si="2"/>
        <v>7.7950692087029982E-2</v>
      </c>
      <c r="H39" s="21">
        <f t="shared" si="3"/>
        <v>7.6127467856127173E-2</v>
      </c>
    </row>
    <row r="40" spans="1:8" ht="15.75" thickBot="1" x14ac:dyDescent="0.3">
      <c r="A40" s="22" t="s">
        <v>11</v>
      </c>
      <c r="B40" s="19" t="s">
        <v>120</v>
      </c>
      <c r="C40" s="19">
        <v>3868</v>
      </c>
      <c r="D40" s="19">
        <v>3871</v>
      </c>
      <c r="E40" s="20">
        <f t="shared" si="0"/>
        <v>7.7559462254395031E-4</v>
      </c>
      <c r="F40" s="21">
        <f t="shared" si="1"/>
        <v>1.1588259066892185E-2</v>
      </c>
      <c r="G40" s="21">
        <f t="shared" si="2"/>
        <v>5.9847812027120278E-2</v>
      </c>
      <c r="H40" s="21">
        <f t="shared" si="3"/>
        <v>5.7941295334460928E-2</v>
      </c>
    </row>
    <row r="41" spans="1:8" ht="15.75" thickBot="1" x14ac:dyDescent="0.3">
      <c r="A41" s="22" t="s">
        <v>63</v>
      </c>
      <c r="B41" s="19" t="s">
        <v>121</v>
      </c>
      <c r="C41" s="19">
        <v>2286</v>
      </c>
      <c r="D41" s="19">
        <v>2288</v>
      </c>
      <c r="E41" s="20">
        <f t="shared" si="0"/>
        <v>8.7489063867016625E-4</v>
      </c>
      <c r="F41" s="21">
        <f t="shared" si="1"/>
        <v>6.8493765809995661E-3</v>
      </c>
      <c r="G41" s="21">
        <f t="shared" si="2"/>
        <v>3.5370242578592802E-2</v>
      </c>
      <c r="H41" s="21">
        <f t="shared" si="3"/>
        <v>3.4246882904997833E-2</v>
      </c>
    </row>
    <row r="42" spans="1:8" ht="15.75" thickBot="1" x14ac:dyDescent="0.3">
      <c r="A42" s="22" t="s">
        <v>85</v>
      </c>
      <c r="B42" s="19" t="s">
        <v>134</v>
      </c>
      <c r="C42" s="19">
        <v>2768</v>
      </c>
      <c r="D42" s="19">
        <v>2865</v>
      </c>
      <c r="E42" s="20">
        <f t="shared" si="0"/>
        <v>3.5043352601156069E-2</v>
      </c>
      <c r="F42" s="21">
        <f t="shared" si="1"/>
        <v>8.5766887694771667E-3</v>
      </c>
      <c r="G42" s="21">
        <f t="shared" si="2"/>
        <v>4.2828010261393212E-2</v>
      </c>
      <c r="H42" s="21">
        <f t="shared" si="3"/>
        <v>4.2883443847385828E-2</v>
      </c>
    </row>
    <row r="43" spans="1:8" ht="15.75" thickBot="1" x14ac:dyDescent="0.3">
      <c r="A43" s="22" t="s">
        <v>77</v>
      </c>
      <c r="B43" s="19" t="s">
        <v>134</v>
      </c>
      <c r="C43" s="19">
        <v>2349</v>
      </c>
      <c r="D43" s="19">
        <v>2343</v>
      </c>
      <c r="E43" s="20">
        <f t="shared" si="0"/>
        <v>-2.554278416347382E-3</v>
      </c>
      <c r="F43" s="21">
        <f t="shared" si="1"/>
        <v>7.0140250565043629E-3</v>
      </c>
      <c r="G43" s="21">
        <f t="shared" si="2"/>
        <v>3.6345013043357174E-2</v>
      </c>
      <c r="H43" s="21">
        <f t="shared" si="3"/>
        <v>3.5070125282521819E-2</v>
      </c>
    </row>
    <row r="44" spans="1:8" ht="15.75" thickBot="1" x14ac:dyDescent="0.3">
      <c r="A44" s="22" t="s">
        <v>12</v>
      </c>
      <c r="B44" s="19" t="s">
        <v>120</v>
      </c>
      <c r="C44" s="19">
        <v>3427</v>
      </c>
      <c r="D44" s="19">
        <v>3408</v>
      </c>
      <c r="E44" s="20">
        <f t="shared" si="0"/>
        <v>-5.544207761890867E-3</v>
      </c>
      <c r="F44" s="21">
        <f t="shared" si="1"/>
        <v>1.0202218264006347E-2</v>
      </c>
      <c r="G44" s="21">
        <f t="shared" si="2"/>
        <v>5.3024418773769705E-2</v>
      </c>
      <c r="H44" s="21">
        <f t="shared" si="3"/>
        <v>5.1011091320031732E-2</v>
      </c>
    </row>
    <row r="45" spans="1:8" ht="15.75" thickBot="1" x14ac:dyDescent="0.3">
      <c r="A45" s="22" t="s">
        <v>13</v>
      </c>
      <c r="B45" s="19" t="s">
        <v>120</v>
      </c>
      <c r="C45" s="19">
        <v>2615</v>
      </c>
      <c r="D45" s="19">
        <v>2611</v>
      </c>
      <c r="E45" s="20">
        <f t="shared" si="0"/>
        <v>-1.5296367112810707E-3</v>
      </c>
      <c r="F45" s="21">
        <f t="shared" si="1"/>
        <v>7.8163121735095563E-3</v>
      </c>
      <c r="G45" s="21">
        <f t="shared" si="2"/>
        <v>4.0460710561251174E-2</v>
      </c>
      <c r="H45" s="21">
        <f t="shared" si="3"/>
        <v>3.9081560867547785E-2</v>
      </c>
    </row>
    <row r="46" spans="1:8" ht="15.75" thickBot="1" x14ac:dyDescent="0.3">
      <c r="A46" s="22" t="s">
        <v>33</v>
      </c>
      <c r="B46" s="19" t="s">
        <v>129</v>
      </c>
      <c r="C46" s="19">
        <v>2848</v>
      </c>
      <c r="D46" s="19">
        <v>2962</v>
      </c>
      <c r="E46" s="20">
        <f t="shared" si="0"/>
        <v>4.002808988764045E-2</v>
      </c>
      <c r="F46" s="21">
        <f t="shared" si="1"/>
        <v>8.8670688080947184E-3</v>
      </c>
      <c r="G46" s="21">
        <f t="shared" si="2"/>
        <v>4.4065814026173364E-2</v>
      </c>
      <c r="H46" s="21">
        <f t="shared" si="3"/>
        <v>4.4335344040473589E-2</v>
      </c>
    </row>
    <row r="47" spans="1:8" ht="15.75" thickBot="1" x14ac:dyDescent="0.3">
      <c r="A47" s="22" t="s">
        <v>52</v>
      </c>
      <c r="B47" s="19" t="s">
        <v>134</v>
      </c>
      <c r="C47" s="19">
        <v>1544</v>
      </c>
      <c r="D47" s="19">
        <v>1620</v>
      </c>
      <c r="E47" s="20">
        <f t="shared" si="0"/>
        <v>4.9222797927461141E-2</v>
      </c>
      <c r="F47" s="21">
        <f t="shared" si="1"/>
        <v>4.8496460057776648E-3</v>
      </c>
      <c r="G47" s="21">
        <f t="shared" si="2"/>
        <v>2.3889612660256906E-2</v>
      </c>
      <c r="H47" s="21">
        <f t="shared" si="3"/>
        <v>2.4248230028888325E-2</v>
      </c>
    </row>
    <row r="48" spans="1:8" ht="15.75" thickBot="1" x14ac:dyDescent="0.3">
      <c r="A48" s="22" t="s">
        <v>34</v>
      </c>
      <c r="B48" s="19" t="s">
        <v>129</v>
      </c>
      <c r="C48" s="19">
        <v>3768</v>
      </c>
      <c r="D48" s="19">
        <v>3770</v>
      </c>
      <c r="E48" s="20">
        <f t="shared" si="0"/>
        <v>5.3078556263269638E-4</v>
      </c>
      <c r="F48" s="21">
        <f t="shared" si="1"/>
        <v>1.1285904593692466E-2</v>
      </c>
      <c r="G48" s="21">
        <f t="shared" si="2"/>
        <v>5.8300557321145093E-2</v>
      </c>
      <c r="H48" s="21">
        <f t="shared" si="3"/>
        <v>5.6429522968462334E-2</v>
      </c>
    </row>
    <row r="49" spans="1:8" ht="15.75" thickBot="1" x14ac:dyDescent="0.3">
      <c r="A49" s="22" t="s">
        <v>14</v>
      </c>
      <c r="B49" s="19" t="s">
        <v>120</v>
      </c>
      <c r="C49" s="19">
        <v>1629</v>
      </c>
      <c r="D49" s="19">
        <v>1606</v>
      </c>
      <c r="E49" s="20">
        <f t="shared" si="0"/>
        <v>-1.4119091467157766E-2</v>
      </c>
      <c r="F49" s="21">
        <f t="shared" si="1"/>
        <v>4.8077354847400802E-3</v>
      </c>
      <c r="G49" s="21">
        <f t="shared" si="2"/>
        <v>2.5204779160335818E-2</v>
      </c>
      <c r="H49" s="21">
        <f t="shared" si="3"/>
        <v>2.4038677423700399E-2</v>
      </c>
    </row>
    <row r="50" spans="1:8" ht="15.75" thickBot="1" x14ac:dyDescent="0.3">
      <c r="A50" s="22" t="s">
        <v>116</v>
      </c>
      <c r="B50" s="19" t="s">
        <v>128</v>
      </c>
      <c r="C50" s="19">
        <v>16</v>
      </c>
      <c r="D50" s="19">
        <v>16</v>
      </c>
      <c r="E50" s="20">
        <f t="shared" si="0"/>
        <v>0</v>
      </c>
      <c r="F50" s="21">
        <f t="shared" si="1"/>
        <v>4.789773832866829E-5</v>
      </c>
      <c r="G50" s="21">
        <f t="shared" si="2"/>
        <v>2.4756075295603012E-4</v>
      </c>
      <c r="H50" s="21">
        <f t="shared" si="3"/>
        <v>2.3948869164334147E-4</v>
      </c>
    </row>
    <row r="51" spans="1:8" ht="15.75" thickBot="1" x14ac:dyDescent="0.3">
      <c r="A51" s="22" t="s">
        <v>86</v>
      </c>
      <c r="B51" s="19" t="s">
        <v>134</v>
      </c>
      <c r="C51" s="19">
        <v>2310</v>
      </c>
      <c r="D51" s="19">
        <v>2335</v>
      </c>
      <c r="E51" s="20">
        <f t="shared" si="0"/>
        <v>1.0822510822510822E-2</v>
      </c>
      <c r="F51" s="21">
        <f t="shared" si="1"/>
        <v>6.9900761873400294E-3</v>
      </c>
      <c r="G51" s="21">
        <f t="shared" si="2"/>
        <v>3.5741583708026846E-2</v>
      </c>
      <c r="H51" s="21">
        <f t="shared" si="3"/>
        <v>3.4950380936700144E-2</v>
      </c>
    </row>
    <row r="52" spans="1:8" ht="15.75" thickBot="1" x14ac:dyDescent="0.3">
      <c r="A52" s="22" t="s">
        <v>64</v>
      </c>
      <c r="B52" s="19" t="s">
        <v>121</v>
      </c>
      <c r="C52" s="19">
        <v>1999</v>
      </c>
      <c r="D52" s="19">
        <v>2005</v>
      </c>
      <c r="E52" s="20">
        <f t="shared" si="0"/>
        <v>3.0015007503751876E-3</v>
      </c>
      <c r="F52" s="21">
        <f t="shared" si="1"/>
        <v>6.0021853343112455E-3</v>
      </c>
      <c r="G52" s="21">
        <f t="shared" si="2"/>
        <v>3.0929621572444013E-2</v>
      </c>
      <c r="H52" s="21">
        <f t="shared" si="3"/>
        <v>3.0010926671556228E-2</v>
      </c>
    </row>
    <row r="53" spans="1:8" ht="15.75" thickBot="1" x14ac:dyDescent="0.3">
      <c r="A53" s="22" t="s">
        <v>15</v>
      </c>
      <c r="B53" s="19" t="s">
        <v>129</v>
      </c>
      <c r="C53" s="19">
        <v>2490</v>
      </c>
      <c r="D53" s="19">
        <v>2472</v>
      </c>
      <c r="E53" s="20">
        <f t="shared" si="0"/>
        <v>-7.2289156626506026E-3</v>
      </c>
      <c r="F53" s="21">
        <f t="shared" si="1"/>
        <v>7.4002005717792516E-3</v>
      </c>
      <c r="G53" s="21">
        <f t="shared" si="2"/>
        <v>3.852664217878219E-2</v>
      </c>
      <c r="H53" s="21">
        <f t="shared" si="3"/>
        <v>3.7001002858896258E-2</v>
      </c>
    </row>
    <row r="54" spans="1:8" ht="15.75" thickBot="1" x14ac:dyDescent="0.3">
      <c r="A54" s="22" t="s">
        <v>65</v>
      </c>
      <c r="B54" s="19" t="s">
        <v>121</v>
      </c>
      <c r="C54" s="19">
        <v>5811</v>
      </c>
      <c r="D54" s="19">
        <v>5810</v>
      </c>
      <c r="E54" s="20">
        <f t="shared" si="0"/>
        <v>-1.7208742040956807E-4</v>
      </c>
      <c r="F54" s="21">
        <f t="shared" si="1"/>
        <v>1.7392866230597673E-2</v>
      </c>
      <c r="G54" s="21">
        <f t="shared" si="2"/>
        <v>8.9910970964218184E-2</v>
      </c>
      <c r="H54" s="21">
        <f t="shared" si="3"/>
        <v>8.6964331152988364E-2</v>
      </c>
    </row>
    <row r="55" spans="1:8" ht="15.75" thickBot="1" x14ac:dyDescent="0.3">
      <c r="A55" s="22" t="s">
        <v>66</v>
      </c>
      <c r="B55" s="19" t="s">
        <v>121</v>
      </c>
      <c r="C55" s="19">
        <v>2312</v>
      </c>
      <c r="D55" s="19">
        <v>2299</v>
      </c>
      <c r="E55" s="20">
        <f t="shared" si="0"/>
        <v>-5.6228373702422148E-3</v>
      </c>
      <c r="F55" s="21">
        <f t="shared" si="1"/>
        <v>6.8823062761005256E-3</v>
      </c>
      <c r="G55" s="21">
        <f t="shared" si="2"/>
        <v>3.5772528802146354E-2</v>
      </c>
      <c r="H55" s="21">
        <f t="shared" si="3"/>
        <v>3.4411531380502625E-2</v>
      </c>
    </row>
    <row r="56" spans="1:8" ht="15.75" thickBot="1" x14ac:dyDescent="0.3">
      <c r="A56" s="22" t="s">
        <v>67</v>
      </c>
      <c r="B56" s="19" t="s">
        <v>121</v>
      </c>
      <c r="C56" s="19">
        <v>3708</v>
      </c>
      <c r="D56" s="19">
        <v>4127</v>
      </c>
      <c r="E56" s="20">
        <f t="shared" si="0"/>
        <v>0.11299892125134843</v>
      </c>
      <c r="F56" s="21">
        <f t="shared" si="1"/>
        <v>1.2354622880150878E-2</v>
      </c>
      <c r="G56" s="21">
        <f t="shared" si="2"/>
        <v>5.7372204497559982E-2</v>
      </c>
      <c r="H56" s="21">
        <f t="shared" si="3"/>
        <v>6.1773114400754392E-2</v>
      </c>
    </row>
    <row r="57" spans="1:8" ht="15.75" thickBot="1" x14ac:dyDescent="0.3">
      <c r="A57" s="22" t="s">
        <v>53</v>
      </c>
      <c r="B57" s="19" t="s">
        <v>128</v>
      </c>
      <c r="C57" s="19">
        <v>4312</v>
      </c>
      <c r="D57" s="19">
        <v>4508</v>
      </c>
      <c r="E57" s="20">
        <f t="shared" si="0"/>
        <v>4.5454545454545456E-2</v>
      </c>
      <c r="F57" s="21">
        <f t="shared" si="1"/>
        <v>1.3495187774102291E-2</v>
      </c>
      <c r="G57" s="21">
        <f t="shared" si="2"/>
        <v>6.6717622921650122E-2</v>
      </c>
      <c r="H57" s="21">
        <f t="shared" si="3"/>
        <v>6.7475938870511454E-2</v>
      </c>
    </row>
    <row r="58" spans="1:8" ht="15.75" thickBot="1" x14ac:dyDescent="0.3">
      <c r="A58" s="22" t="s">
        <v>3</v>
      </c>
      <c r="B58" s="19" t="s">
        <v>129</v>
      </c>
      <c r="C58" s="19">
        <v>5165</v>
      </c>
      <c r="D58" s="19">
        <v>5594</v>
      </c>
      <c r="E58" s="20">
        <f t="shared" si="0"/>
        <v>8.3059051306873188E-2</v>
      </c>
      <c r="F58" s="21">
        <f t="shared" si="1"/>
        <v>1.6746246763160652E-2</v>
      </c>
      <c r="G58" s="21">
        <f t="shared" si="2"/>
        <v>7.9915705563618475E-2</v>
      </c>
      <c r="H58" s="21">
        <f t="shared" si="3"/>
        <v>8.373123381580326E-2</v>
      </c>
    </row>
    <row r="59" spans="1:8" ht="15.75" thickBot="1" x14ac:dyDescent="0.3">
      <c r="A59" s="22" t="s">
        <v>135</v>
      </c>
      <c r="B59" s="19" t="s">
        <v>129</v>
      </c>
      <c r="C59" s="19">
        <v>0</v>
      </c>
      <c r="D59" s="19">
        <v>0</v>
      </c>
      <c r="E59" s="20">
        <v>0</v>
      </c>
      <c r="F59" s="21">
        <f t="shared" si="1"/>
        <v>0</v>
      </c>
      <c r="G59" s="21">
        <f t="shared" si="2"/>
        <v>0</v>
      </c>
      <c r="H59" s="21">
        <f t="shared" si="3"/>
        <v>0</v>
      </c>
    </row>
    <row r="60" spans="1:8" ht="15.75" thickBot="1" x14ac:dyDescent="0.3">
      <c r="A60" s="22" t="s">
        <v>136</v>
      </c>
      <c r="B60" s="19" t="s">
        <v>129</v>
      </c>
      <c r="C60" s="19">
        <v>4</v>
      </c>
      <c r="D60" s="19">
        <v>4</v>
      </c>
      <c r="E60" s="20">
        <f t="shared" si="0"/>
        <v>0</v>
      </c>
      <c r="F60" s="21">
        <f t="shared" si="1"/>
        <v>1.1974434582167073E-5</v>
      </c>
      <c r="G60" s="21">
        <f t="shared" si="2"/>
        <v>6.189018823900753E-5</v>
      </c>
      <c r="H60" s="21">
        <f t="shared" si="3"/>
        <v>5.9872172910835368E-5</v>
      </c>
    </row>
    <row r="61" spans="1:8" ht="15.75" thickBot="1" x14ac:dyDescent="0.3">
      <c r="A61" s="22" t="s">
        <v>137</v>
      </c>
      <c r="B61" s="19" t="s">
        <v>129</v>
      </c>
      <c r="C61" s="19">
        <v>0</v>
      </c>
      <c r="D61" s="19">
        <v>0</v>
      </c>
      <c r="E61" s="20">
        <v>0</v>
      </c>
      <c r="F61" s="21">
        <f t="shared" si="1"/>
        <v>0</v>
      </c>
      <c r="G61" s="21">
        <f t="shared" si="2"/>
        <v>0</v>
      </c>
      <c r="H61" s="21">
        <f t="shared" si="3"/>
        <v>0</v>
      </c>
    </row>
    <row r="62" spans="1:8" ht="15.75" thickBot="1" x14ac:dyDescent="0.3">
      <c r="A62" s="22" t="s">
        <v>45</v>
      </c>
      <c r="B62" s="19" t="s">
        <v>128</v>
      </c>
      <c r="C62" s="19">
        <v>2398</v>
      </c>
      <c r="D62" s="19">
        <v>2475</v>
      </c>
      <c r="E62" s="20">
        <f t="shared" si="0"/>
        <v>3.2110091743119268E-2</v>
      </c>
      <c r="F62" s="21">
        <f t="shared" si="1"/>
        <v>7.4091813977158767E-3</v>
      </c>
      <c r="G62" s="21">
        <f t="shared" si="2"/>
        <v>3.7103167849285017E-2</v>
      </c>
      <c r="H62" s="21">
        <f t="shared" si="3"/>
        <v>3.7045906988579382E-2</v>
      </c>
    </row>
    <row r="63" spans="1:8" ht="15.75" thickBot="1" x14ac:dyDescent="0.3">
      <c r="A63" s="22" t="s">
        <v>4</v>
      </c>
      <c r="B63" s="19" t="s">
        <v>129</v>
      </c>
      <c r="C63" s="19">
        <v>247</v>
      </c>
      <c r="D63" s="19">
        <v>234</v>
      </c>
      <c r="E63" s="20">
        <f t="shared" si="0"/>
        <v>-5.2631578947368418E-2</v>
      </c>
      <c r="F63" s="21">
        <f t="shared" si="1"/>
        <v>7.0050442305677376E-4</v>
      </c>
      <c r="G63" s="21">
        <f t="shared" si="2"/>
        <v>3.821719123758715E-3</v>
      </c>
      <c r="H63" s="21">
        <f t="shared" si="3"/>
        <v>3.5025221152838689E-3</v>
      </c>
    </row>
    <row r="64" spans="1:8" ht="15.75" thickBot="1" x14ac:dyDescent="0.3">
      <c r="A64" s="22" t="s">
        <v>35</v>
      </c>
      <c r="B64" s="19" t="s">
        <v>129</v>
      </c>
      <c r="C64" s="19">
        <v>4509</v>
      </c>
      <c r="D64" s="19">
        <v>4508</v>
      </c>
      <c r="E64" s="20">
        <f t="shared" si="0"/>
        <v>-2.2177866489243733E-4</v>
      </c>
      <c r="F64" s="21">
        <f t="shared" si="1"/>
        <v>1.3495187774102291E-2</v>
      </c>
      <c r="G64" s="21">
        <f t="shared" si="2"/>
        <v>6.9765714692421238E-2</v>
      </c>
      <c r="H64" s="21">
        <f t="shared" si="3"/>
        <v>6.7475938870511454E-2</v>
      </c>
    </row>
    <row r="65" spans="1:8" ht="15.75" thickBot="1" x14ac:dyDescent="0.3">
      <c r="A65" s="22" t="s">
        <v>16</v>
      </c>
      <c r="B65" s="19" t="s">
        <v>120</v>
      </c>
      <c r="C65" s="19">
        <v>2184</v>
      </c>
      <c r="D65" s="19">
        <v>2166</v>
      </c>
      <c r="E65" s="20">
        <f t="shared" si="0"/>
        <v>-8.241758241758242E-3</v>
      </c>
      <c r="F65" s="21">
        <f t="shared" si="1"/>
        <v>6.4841563262434702E-3</v>
      </c>
      <c r="G65" s="21">
        <f t="shared" si="2"/>
        <v>3.3792042778498114E-2</v>
      </c>
      <c r="H65" s="21">
        <f t="shared" si="3"/>
        <v>3.2420781631217352E-2</v>
      </c>
    </row>
    <row r="66" spans="1:8" ht="15.75" thickBot="1" x14ac:dyDescent="0.3">
      <c r="A66" s="22" t="s">
        <v>17</v>
      </c>
      <c r="B66" s="19" t="s">
        <v>120</v>
      </c>
      <c r="C66" s="19">
        <v>2445</v>
      </c>
      <c r="D66" s="19">
        <v>2421</v>
      </c>
      <c r="E66" s="20">
        <f t="shared" si="0"/>
        <v>-9.8159509202453993E-3</v>
      </c>
      <c r="F66" s="21">
        <f t="shared" si="1"/>
        <v>7.2475265308566215E-3</v>
      </c>
      <c r="G66" s="21">
        <f t="shared" si="2"/>
        <v>3.7830377561093351E-2</v>
      </c>
      <c r="H66" s="21">
        <f t="shared" si="3"/>
        <v>3.6237632654283106E-2</v>
      </c>
    </row>
    <row r="67" spans="1:8" ht="15.75" thickBot="1" x14ac:dyDescent="0.3">
      <c r="A67" s="22" t="s">
        <v>78</v>
      </c>
      <c r="B67" s="19" t="s">
        <v>134</v>
      </c>
      <c r="C67" s="19">
        <v>2072</v>
      </c>
      <c r="D67" s="19">
        <v>2083</v>
      </c>
      <c r="E67" s="20">
        <f t="shared" ref="E67:E130" si="4">(D67-C67)/C67</f>
        <v>5.3088803088803087E-3</v>
      </c>
      <c r="F67" s="21">
        <f t="shared" ref="F67:F130" si="5">D67/D$140</f>
        <v>6.2356868086635032E-3</v>
      </c>
      <c r="G67" s="21">
        <f t="shared" ref="G67:G130" si="6">C67/B$142</f>
        <v>3.20591175078059E-2</v>
      </c>
      <c r="H67" s="21">
        <f t="shared" ref="H67:H130" si="7">D67/B$143</f>
        <v>3.1178434043317518E-2</v>
      </c>
    </row>
    <row r="68" spans="1:8" ht="15.75" thickBot="1" x14ac:dyDescent="0.3">
      <c r="A68" s="22" t="s">
        <v>18</v>
      </c>
      <c r="B68" s="19" t="s">
        <v>120</v>
      </c>
      <c r="C68" s="19">
        <v>4078</v>
      </c>
      <c r="D68" s="19">
        <v>4343</v>
      </c>
      <c r="E68" s="20">
        <f t="shared" si="4"/>
        <v>6.4982834722903379E-2</v>
      </c>
      <c r="F68" s="21">
        <f t="shared" si="5"/>
        <v>1.3001242347587899E-2</v>
      </c>
      <c r="G68" s="21">
        <f t="shared" si="6"/>
        <v>6.3097046909668178E-2</v>
      </c>
      <c r="H68" s="21">
        <f t="shared" si="7"/>
        <v>6.5006211737939495E-2</v>
      </c>
    </row>
    <row r="69" spans="1:8" ht="15.75" thickBot="1" x14ac:dyDescent="0.3">
      <c r="A69" s="22" t="s">
        <v>87</v>
      </c>
      <c r="B69" s="19" t="s">
        <v>134</v>
      </c>
      <c r="C69" s="19">
        <v>2253</v>
      </c>
      <c r="D69" s="19">
        <v>2293</v>
      </c>
      <c r="E69" s="20">
        <f t="shared" si="4"/>
        <v>1.775410563692854E-2</v>
      </c>
      <c r="F69" s="21">
        <f t="shared" si="5"/>
        <v>6.8643446242272746E-3</v>
      </c>
      <c r="G69" s="21">
        <f t="shared" si="6"/>
        <v>3.4859648525620991E-2</v>
      </c>
      <c r="H69" s="21">
        <f t="shared" si="7"/>
        <v>3.4321723121136377E-2</v>
      </c>
    </row>
    <row r="70" spans="1:8" ht="15.75" thickBot="1" x14ac:dyDescent="0.3">
      <c r="A70" s="22" t="s">
        <v>28</v>
      </c>
      <c r="B70" s="19" t="s">
        <v>128</v>
      </c>
      <c r="C70" s="19">
        <v>12</v>
      </c>
      <c r="D70" s="19">
        <v>12</v>
      </c>
      <c r="E70" s="20">
        <f t="shared" si="4"/>
        <v>0</v>
      </c>
      <c r="F70" s="21">
        <f t="shared" si="5"/>
        <v>3.5923303746501219E-5</v>
      </c>
      <c r="G70" s="21">
        <f t="shared" si="6"/>
        <v>1.856705647170226E-4</v>
      </c>
      <c r="H70" s="21">
        <f t="shared" si="7"/>
        <v>1.796165187325061E-4</v>
      </c>
    </row>
    <row r="71" spans="1:8" ht="15.75" thickBot="1" x14ac:dyDescent="0.3">
      <c r="A71" s="22" t="s">
        <v>88</v>
      </c>
      <c r="B71" s="19" t="s">
        <v>134</v>
      </c>
      <c r="C71" s="19">
        <v>1793</v>
      </c>
      <c r="D71" s="19">
        <v>1822</v>
      </c>
      <c r="E71" s="20">
        <f t="shared" si="4"/>
        <v>1.6174010039040714E-2</v>
      </c>
      <c r="F71" s="21">
        <f t="shared" si="5"/>
        <v>5.4543549521771017E-3</v>
      </c>
      <c r="G71" s="21">
        <f t="shared" si="6"/>
        <v>2.7742276878135127E-2</v>
      </c>
      <c r="H71" s="21">
        <f t="shared" si="7"/>
        <v>2.7271774760885509E-2</v>
      </c>
    </row>
    <row r="72" spans="1:8" ht="15.75" thickBot="1" x14ac:dyDescent="0.3">
      <c r="A72" s="22" t="s">
        <v>68</v>
      </c>
      <c r="B72" s="19" t="s">
        <v>121</v>
      </c>
      <c r="C72" s="19">
        <v>3176</v>
      </c>
      <c r="D72" s="19">
        <v>3211</v>
      </c>
      <c r="E72" s="20">
        <f t="shared" si="4"/>
        <v>1.1020151133501259E-2</v>
      </c>
      <c r="F72" s="21">
        <f t="shared" si="5"/>
        <v>9.6124773608346186E-3</v>
      </c>
      <c r="G72" s="21">
        <f t="shared" si="6"/>
        <v>4.9140809461771982E-2</v>
      </c>
      <c r="H72" s="21">
        <f t="shared" si="7"/>
        <v>4.8062386804173088E-2</v>
      </c>
    </row>
    <row r="73" spans="1:8" ht="15.75" thickBot="1" x14ac:dyDescent="0.3">
      <c r="A73" s="22" t="s">
        <v>105</v>
      </c>
      <c r="B73" s="19" t="s">
        <v>129</v>
      </c>
      <c r="C73" s="19">
        <v>462</v>
      </c>
      <c r="D73" s="19">
        <v>504</v>
      </c>
      <c r="E73" s="20">
        <f t="shared" si="4"/>
        <v>9.0909090909090912E-2</v>
      </c>
      <c r="F73" s="21">
        <f t="shared" si="5"/>
        <v>1.5087787573530513E-3</v>
      </c>
      <c r="G73" s="21">
        <f t="shared" si="6"/>
        <v>7.14831674160537E-3</v>
      </c>
      <c r="H73" s="21">
        <f t="shared" si="7"/>
        <v>7.5438937867652565E-3</v>
      </c>
    </row>
    <row r="74" spans="1:8" ht="15.75" thickBot="1" x14ac:dyDescent="0.3">
      <c r="A74" s="22" t="s">
        <v>97</v>
      </c>
      <c r="B74" s="19" t="s">
        <v>128</v>
      </c>
      <c r="C74" s="19">
        <v>18</v>
      </c>
      <c r="D74" s="19">
        <v>18</v>
      </c>
      <c r="E74" s="20">
        <f t="shared" si="4"/>
        <v>0</v>
      </c>
      <c r="F74" s="21">
        <f t="shared" si="5"/>
        <v>5.3884955619751829E-5</v>
      </c>
      <c r="G74" s="21">
        <f t="shared" si="6"/>
        <v>2.7850584707553387E-4</v>
      </c>
      <c r="H74" s="21">
        <f t="shared" si="7"/>
        <v>2.6942477809875913E-4</v>
      </c>
    </row>
    <row r="75" spans="1:8" ht="15.75" thickBot="1" x14ac:dyDescent="0.3">
      <c r="A75" s="22" t="s">
        <v>19</v>
      </c>
      <c r="B75" s="19" t="s">
        <v>129</v>
      </c>
      <c r="C75" s="19">
        <v>5424</v>
      </c>
      <c r="D75" s="19">
        <v>5432</v>
      </c>
      <c r="E75" s="20">
        <f t="shared" si="4"/>
        <v>1.4749262536873156E-3</v>
      </c>
      <c r="F75" s="21">
        <f t="shared" si="5"/>
        <v>1.6261282162582887E-2</v>
      </c>
      <c r="G75" s="21">
        <f t="shared" si="6"/>
        <v>8.392309525209421E-2</v>
      </c>
      <c r="H75" s="21">
        <f t="shared" si="7"/>
        <v>8.1306410812914426E-2</v>
      </c>
    </row>
    <row r="76" spans="1:8" ht="15.75" thickBot="1" x14ac:dyDescent="0.3">
      <c r="A76" s="22" t="s">
        <v>161</v>
      </c>
      <c r="B76" s="19" t="s">
        <v>121</v>
      </c>
      <c r="C76" s="19">
        <v>11742</v>
      </c>
      <c r="D76" s="19">
        <v>11759</v>
      </c>
      <c r="E76" s="20">
        <f t="shared" si="4"/>
        <v>1.4477942428887754E-3</v>
      </c>
      <c r="F76" s="21">
        <f t="shared" si="5"/>
        <v>3.5201844062925654E-2</v>
      </c>
      <c r="G76" s="21">
        <f t="shared" si="6"/>
        <v>0.18167864757560662</v>
      </c>
      <c r="H76" s="21">
        <f t="shared" si="7"/>
        <v>0.17600922031462826</v>
      </c>
    </row>
    <row r="77" spans="1:8" ht="15.75" thickBot="1" x14ac:dyDescent="0.3">
      <c r="A77" s="22" t="s">
        <v>109</v>
      </c>
      <c r="B77" s="19" t="s">
        <v>128</v>
      </c>
      <c r="C77" s="19">
        <v>4819</v>
      </c>
      <c r="D77" s="19">
        <v>5247</v>
      </c>
      <c r="E77" s="20">
        <f t="shared" si="4"/>
        <v>8.8815106868644952E-2</v>
      </c>
      <c r="F77" s="21">
        <f t="shared" si="5"/>
        <v>1.5707464563157657E-2</v>
      </c>
      <c r="G77" s="21">
        <f t="shared" si="6"/>
        <v>7.4562204280944316E-2</v>
      </c>
      <c r="H77" s="21">
        <f t="shared" si="7"/>
        <v>7.8537322815788291E-2</v>
      </c>
    </row>
    <row r="78" spans="1:8" ht="15.75" thickBot="1" x14ac:dyDescent="0.3">
      <c r="A78" s="22" t="s">
        <v>20</v>
      </c>
      <c r="B78" s="19" t="s">
        <v>120</v>
      </c>
      <c r="C78" s="19">
        <v>2724</v>
      </c>
      <c r="D78" s="19">
        <v>2675</v>
      </c>
      <c r="E78" s="20">
        <f t="shared" si="4"/>
        <v>-1.7988252569750368E-2</v>
      </c>
      <c r="F78" s="21">
        <f t="shared" si="5"/>
        <v>8.0079031268242302E-3</v>
      </c>
      <c r="G78" s="21">
        <f t="shared" si="6"/>
        <v>4.2147218190764127E-2</v>
      </c>
      <c r="H78" s="21">
        <f t="shared" si="7"/>
        <v>4.0039515634121149E-2</v>
      </c>
    </row>
    <row r="79" spans="1:8" ht="15.75" thickBot="1" x14ac:dyDescent="0.3">
      <c r="A79" s="22" t="s">
        <v>5</v>
      </c>
      <c r="B79" s="19" t="s">
        <v>120</v>
      </c>
      <c r="C79" s="19">
        <v>1297</v>
      </c>
      <c r="D79" s="19">
        <v>1299</v>
      </c>
      <c r="E79" s="20">
        <f t="shared" si="4"/>
        <v>1.5420200462606013E-3</v>
      </c>
      <c r="F79" s="21">
        <f t="shared" si="5"/>
        <v>3.8886976305587571E-3</v>
      </c>
      <c r="G79" s="21">
        <f t="shared" si="6"/>
        <v>2.0067893536498193E-2</v>
      </c>
      <c r="H79" s="21">
        <f t="shared" si="7"/>
        <v>1.9443488152793786E-2</v>
      </c>
    </row>
    <row r="80" spans="1:8" ht="15.75" thickBot="1" x14ac:dyDescent="0.3">
      <c r="A80" s="22" t="s">
        <v>46</v>
      </c>
      <c r="B80" s="19" t="s">
        <v>128</v>
      </c>
      <c r="C80" s="19">
        <v>4054</v>
      </c>
      <c r="D80" s="19">
        <v>4346</v>
      </c>
      <c r="E80" s="20">
        <f t="shared" si="4"/>
        <v>7.2027627035027131E-2</v>
      </c>
      <c r="F80" s="21">
        <f t="shared" si="5"/>
        <v>1.3010223173524526E-2</v>
      </c>
      <c r="G80" s="21">
        <f t="shared" si="6"/>
        <v>6.2725705780234134E-2</v>
      </c>
      <c r="H80" s="21">
        <f t="shared" si="7"/>
        <v>6.5051115867622619E-2</v>
      </c>
    </row>
    <row r="81" spans="1:8" ht="15.75" thickBot="1" x14ac:dyDescent="0.3">
      <c r="A81" s="22" t="s">
        <v>89</v>
      </c>
      <c r="B81" s="19" t="s">
        <v>134</v>
      </c>
      <c r="C81" s="19">
        <v>2074</v>
      </c>
      <c r="D81" s="19">
        <v>2079</v>
      </c>
      <c r="E81" s="20">
        <f t="shared" si="4"/>
        <v>2.4108003857280617E-3</v>
      </c>
      <c r="F81" s="21">
        <f t="shared" si="5"/>
        <v>6.2237123740813364E-3</v>
      </c>
      <c r="G81" s="21">
        <f t="shared" si="6"/>
        <v>3.2090062601925408E-2</v>
      </c>
      <c r="H81" s="21">
        <f t="shared" si="7"/>
        <v>3.111856187040668E-2</v>
      </c>
    </row>
    <row r="82" spans="1:8" ht="15.75" thickBot="1" x14ac:dyDescent="0.3">
      <c r="A82" s="22" t="s">
        <v>69</v>
      </c>
      <c r="B82" s="19" t="s">
        <v>121</v>
      </c>
      <c r="C82" s="19">
        <v>1085</v>
      </c>
      <c r="D82" s="19">
        <v>1088</v>
      </c>
      <c r="E82" s="20">
        <f t="shared" si="4"/>
        <v>2.7649769585253456E-3</v>
      </c>
      <c r="F82" s="21">
        <f t="shared" si="5"/>
        <v>3.257046206349444E-3</v>
      </c>
      <c r="G82" s="21">
        <f t="shared" si="6"/>
        <v>1.6787713559830792E-2</v>
      </c>
      <c r="H82" s="21">
        <f t="shared" si="7"/>
        <v>1.628523103174722E-2</v>
      </c>
    </row>
    <row r="83" spans="1:8" ht="15.75" thickBot="1" x14ac:dyDescent="0.3">
      <c r="A83" s="22" t="s">
        <v>114</v>
      </c>
      <c r="B83" s="19" t="s">
        <v>120</v>
      </c>
      <c r="C83" s="19">
        <v>4648</v>
      </c>
      <c r="D83" s="19">
        <v>4796</v>
      </c>
      <c r="E83" s="20">
        <f t="shared" si="4"/>
        <v>3.1841652323580036E-2</v>
      </c>
      <c r="F83" s="21">
        <f t="shared" si="5"/>
        <v>1.4357347064018321E-2</v>
      </c>
      <c r="G83" s="21">
        <f t="shared" si="6"/>
        <v>7.1916398733726752E-2</v>
      </c>
      <c r="H83" s="21">
        <f t="shared" si="7"/>
        <v>7.178673532009161E-2</v>
      </c>
    </row>
    <row r="84" spans="1:8" ht="15.75" thickBot="1" x14ac:dyDescent="0.3">
      <c r="A84" s="22" t="s">
        <v>138</v>
      </c>
      <c r="B84" s="19" t="s">
        <v>120</v>
      </c>
      <c r="C84" s="19">
        <v>81</v>
      </c>
      <c r="D84" s="19">
        <v>82</v>
      </c>
      <c r="E84" s="20">
        <f t="shared" si="4"/>
        <v>1.2345679012345678E-2</v>
      </c>
      <c r="F84" s="21">
        <f t="shared" si="5"/>
        <v>2.45475908934425E-4</v>
      </c>
      <c r="G84" s="21">
        <f t="shared" si="6"/>
        <v>1.2532763118399024E-3</v>
      </c>
      <c r="H84" s="21">
        <f t="shared" si="7"/>
        <v>1.2273795446721249E-3</v>
      </c>
    </row>
    <row r="85" spans="1:8" ht="15.75" thickBot="1" x14ac:dyDescent="0.3">
      <c r="A85" s="22" t="s">
        <v>21</v>
      </c>
      <c r="B85" s="19" t="s">
        <v>120</v>
      </c>
      <c r="C85" s="19">
        <v>2206</v>
      </c>
      <c r="D85" s="19">
        <v>2271</v>
      </c>
      <c r="E85" s="20">
        <f t="shared" si="4"/>
        <v>2.9465095194922939E-2</v>
      </c>
      <c r="F85" s="21">
        <f t="shared" si="5"/>
        <v>6.7984852340253555E-3</v>
      </c>
      <c r="G85" s="21">
        <f t="shared" si="6"/>
        <v>3.413243881381265E-2</v>
      </c>
      <c r="H85" s="21">
        <f t="shared" si="7"/>
        <v>3.399242617012678E-2</v>
      </c>
    </row>
    <row r="86" spans="1:8" ht="15.75" thickBot="1" x14ac:dyDescent="0.3">
      <c r="A86" s="22" t="s">
        <v>112</v>
      </c>
      <c r="B86" s="19" t="s">
        <v>128</v>
      </c>
      <c r="C86" s="19">
        <v>95</v>
      </c>
      <c r="D86" s="19">
        <v>96</v>
      </c>
      <c r="E86" s="20">
        <f t="shared" si="4"/>
        <v>1.0526315789473684E-2</v>
      </c>
      <c r="F86" s="21">
        <f t="shared" si="5"/>
        <v>2.8738642997200975E-4</v>
      </c>
      <c r="G86" s="21">
        <f t="shared" si="6"/>
        <v>1.4698919706764289E-3</v>
      </c>
      <c r="H86" s="21">
        <f t="shared" si="7"/>
        <v>1.4369321498600488E-3</v>
      </c>
    </row>
    <row r="87" spans="1:8" ht="15.75" thickBot="1" x14ac:dyDescent="0.3">
      <c r="A87" s="22" t="s">
        <v>90</v>
      </c>
      <c r="B87" s="19" t="s">
        <v>134</v>
      </c>
      <c r="C87" s="19">
        <v>2259</v>
      </c>
      <c r="D87" s="19">
        <v>2242</v>
      </c>
      <c r="E87" s="20">
        <f t="shared" si="4"/>
        <v>-7.5254537405931828E-3</v>
      </c>
      <c r="F87" s="21">
        <f t="shared" si="5"/>
        <v>6.7116705833046445E-3</v>
      </c>
      <c r="G87" s="21">
        <f t="shared" si="6"/>
        <v>3.4952483807979502E-2</v>
      </c>
      <c r="H87" s="21">
        <f t="shared" si="7"/>
        <v>3.3558352916523225E-2</v>
      </c>
    </row>
    <row r="88" spans="1:8" ht="15.75" thickBot="1" x14ac:dyDescent="0.3">
      <c r="A88" s="22" t="s">
        <v>139</v>
      </c>
      <c r="B88" s="19" t="s">
        <v>120</v>
      </c>
      <c r="C88" s="19">
        <v>2004</v>
      </c>
      <c r="D88" s="19">
        <v>1976</v>
      </c>
      <c r="E88" s="20">
        <f t="shared" si="4"/>
        <v>-1.3972055888223553E-2</v>
      </c>
      <c r="F88" s="21">
        <f t="shared" si="5"/>
        <v>5.9153706835905345E-3</v>
      </c>
      <c r="G88" s="21">
        <f t="shared" si="6"/>
        <v>3.1006984307742774E-2</v>
      </c>
      <c r="H88" s="21">
        <f t="shared" si="7"/>
        <v>2.9576853417952673E-2</v>
      </c>
    </row>
    <row r="89" spans="1:8" ht="15.75" thickBot="1" x14ac:dyDescent="0.3">
      <c r="A89" s="22" t="s">
        <v>22</v>
      </c>
      <c r="B89" s="19" t="s">
        <v>120</v>
      </c>
      <c r="C89" s="19">
        <v>2387</v>
      </c>
      <c r="D89" s="19">
        <v>2368</v>
      </c>
      <c r="E89" s="20">
        <f t="shared" si="4"/>
        <v>-7.9597821533305413E-3</v>
      </c>
      <c r="F89" s="21">
        <f t="shared" si="5"/>
        <v>7.0888652726429071E-3</v>
      </c>
      <c r="G89" s="21">
        <f t="shared" si="6"/>
        <v>3.6932969831627742E-2</v>
      </c>
      <c r="H89" s="21">
        <f t="shared" si="7"/>
        <v>3.544432636321454E-2</v>
      </c>
    </row>
    <row r="90" spans="1:8" ht="15.75" thickBot="1" x14ac:dyDescent="0.3">
      <c r="A90" s="22" t="s">
        <v>0</v>
      </c>
      <c r="B90" s="19" t="s">
        <v>129</v>
      </c>
      <c r="C90" s="19">
        <v>1</v>
      </c>
      <c r="D90" s="19">
        <v>1</v>
      </c>
      <c r="E90" s="20">
        <f t="shared" si="4"/>
        <v>0</v>
      </c>
      <c r="F90" s="21">
        <f t="shared" si="5"/>
        <v>2.9936086455417681E-6</v>
      </c>
      <c r="G90" s="21">
        <f t="shared" si="6"/>
        <v>1.5472547059751883E-5</v>
      </c>
      <c r="H90" s="21">
        <f t="shared" si="7"/>
        <v>1.4968043227708842E-5</v>
      </c>
    </row>
    <row r="91" spans="1:8" ht="15.75" thickBot="1" x14ac:dyDescent="0.3">
      <c r="A91" s="22" t="s">
        <v>27</v>
      </c>
      <c r="B91" s="19" t="s">
        <v>134</v>
      </c>
      <c r="C91" s="19">
        <v>0</v>
      </c>
      <c r="D91" s="19">
        <v>0</v>
      </c>
      <c r="E91" s="20">
        <v>0</v>
      </c>
      <c r="F91" s="21">
        <f t="shared" si="5"/>
        <v>0</v>
      </c>
      <c r="G91" s="21">
        <f t="shared" si="6"/>
        <v>0</v>
      </c>
      <c r="H91" s="21">
        <f t="shared" si="7"/>
        <v>0</v>
      </c>
    </row>
    <row r="92" spans="1:8" ht="15.75" thickBot="1" x14ac:dyDescent="0.3">
      <c r="A92" s="22" t="s">
        <v>140</v>
      </c>
      <c r="B92" s="19" t="s">
        <v>134</v>
      </c>
      <c r="C92" s="19">
        <v>2</v>
      </c>
      <c r="D92" s="19">
        <v>2</v>
      </c>
      <c r="E92" s="20">
        <f t="shared" si="4"/>
        <v>0</v>
      </c>
      <c r="F92" s="21">
        <f t="shared" si="5"/>
        <v>5.9872172910835363E-6</v>
      </c>
      <c r="G92" s="21">
        <f t="shared" si="6"/>
        <v>3.0945094119503765E-5</v>
      </c>
      <c r="H92" s="21">
        <f t="shared" si="7"/>
        <v>2.9936086455417684E-5</v>
      </c>
    </row>
    <row r="93" spans="1:8" ht="15.75" thickBot="1" x14ac:dyDescent="0.3">
      <c r="A93" s="22" t="s">
        <v>70</v>
      </c>
      <c r="B93" s="19" t="s">
        <v>121</v>
      </c>
      <c r="C93" s="19">
        <v>4211</v>
      </c>
      <c r="D93" s="19">
        <v>4232</v>
      </c>
      <c r="E93" s="20">
        <f t="shared" si="4"/>
        <v>4.9869389693659467E-3</v>
      </c>
      <c r="F93" s="21">
        <f t="shared" si="5"/>
        <v>1.2668951787932764E-2</v>
      </c>
      <c r="G93" s="21">
        <f t="shared" si="6"/>
        <v>6.5154895668615181E-2</v>
      </c>
      <c r="H93" s="21">
        <f t="shared" si="7"/>
        <v>6.334475893966382E-2</v>
      </c>
    </row>
    <row r="94" spans="1:8" ht="15.75" thickBot="1" x14ac:dyDescent="0.3">
      <c r="A94" s="22" t="s">
        <v>106</v>
      </c>
      <c r="B94" s="19" t="s">
        <v>129</v>
      </c>
      <c r="C94" s="19">
        <v>2863</v>
      </c>
      <c r="D94" s="19">
        <v>3178</v>
      </c>
      <c r="E94" s="20">
        <f t="shared" si="4"/>
        <v>0.1100244498777506</v>
      </c>
      <c r="F94" s="21">
        <f t="shared" si="5"/>
        <v>9.5136882755317391E-3</v>
      </c>
      <c r="G94" s="21">
        <f t="shared" si="6"/>
        <v>4.4297902232069641E-2</v>
      </c>
      <c r="H94" s="21">
        <f t="shared" si="7"/>
        <v>4.7568441377658699E-2</v>
      </c>
    </row>
    <row r="95" spans="1:8" ht="15.75" thickBot="1" x14ac:dyDescent="0.3">
      <c r="A95" s="22" t="s">
        <v>54</v>
      </c>
      <c r="B95" s="19" t="s">
        <v>128</v>
      </c>
      <c r="C95" s="19">
        <v>4943</v>
      </c>
      <c r="D95" s="19">
        <v>5268</v>
      </c>
      <c r="E95" s="20">
        <f t="shared" si="4"/>
        <v>6.5749544810843621E-2</v>
      </c>
      <c r="F95" s="21">
        <f t="shared" si="5"/>
        <v>1.5770330344714034E-2</v>
      </c>
      <c r="G95" s="21">
        <f t="shared" si="6"/>
        <v>7.6480800116353553E-2</v>
      </c>
      <c r="H95" s="21">
        <f t="shared" si="7"/>
        <v>7.8851651723570171E-2</v>
      </c>
    </row>
    <row r="96" spans="1:8" ht="15.75" thickBot="1" x14ac:dyDescent="0.3">
      <c r="A96" s="22" t="s">
        <v>36</v>
      </c>
      <c r="B96" s="19" t="s">
        <v>129</v>
      </c>
      <c r="C96" s="19">
        <v>7320</v>
      </c>
      <c r="D96" s="19">
        <v>7440</v>
      </c>
      <c r="E96" s="20">
        <f t="shared" si="4"/>
        <v>1.6393442622950821E-2</v>
      </c>
      <c r="F96" s="21">
        <f t="shared" si="5"/>
        <v>2.2272448322830755E-2</v>
      </c>
      <c r="G96" s="21">
        <f t="shared" si="6"/>
        <v>0.11325904447738377</v>
      </c>
      <c r="H96" s="21">
        <f t="shared" si="7"/>
        <v>0.11136224161415378</v>
      </c>
    </row>
    <row r="97" spans="1:8" ht="15.75" thickBot="1" x14ac:dyDescent="0.3">
      <c r="A97" s="22" t="s">
        <v>37</v>
      </c>
      <c r="B97" s="19" t="s">
        <v>129</v>
      </c>
      <c r="C97" s="19">
        <v>4951</v>
      </c>
      <c r="D97" s="19">
        <v>4999</v>
      </c>
      <c r="E97" s="20">
        <f t="shared" si="4"/>
        <v>9.6950111088668963E-3</v>
      </c>
      <c r="F97" s="21">
        <f t="shared" si="5"/>
        <v>1.49650496190633E-2</v>
      </c>
      <c r="G97" s="21">
        <f t="shared" si="6"/>
        <v>7.6604580492831573E-2</v>
      </c>
      <c r="H97" s="21">
        <f t="shared" si="7"/>
        <v>7.4825248095316502E-2</v>
      </c>
    </row>
    <row r="98" spans="1:8" ht="15.75" thickBot="1" x14ac:dyDescent="0.3">
      <c r="A98" s="22" t="s">
        <v>98</v>
      </c>
      <c r="B98" s="19" t="s">
        <v>128</v>
      </c>
      <c r="C98" s="19">
        <v>228</v>
      </c>
      <c r="D98" s="19">
        <v>230</v>
      </c>
      <c r="E98" s="20">
        <f t="shared" si="4"/>
        <v>8.771929824561403E-3</v>
      </c>
      <c r="F98" s="21">
        <f t="shared" si="5"/>
        <v>6.8852998847460675E-4</v>
      </c>
      <c r="G98" s="21">
        <f t="shared" si="6"/>
        <v>3.5277407296234291E-3</v>
      </c>
      <c r="H98" s="21">
        <f t="shared" si="7"/>
        <v>3.4426499423730337E-3</v>
      </c>
    </row>
    <row r="99" spans="1:8" ht="15.75" thickBot="1" x14ac:dyDescent="0.3">
      <c r="A99" s="22" t="s">
        <v>47</v>
      </c>
      <c r="B99" s="19" t="s">
        <v>128</v>
      </c>
      <c r="C99" s="19">
        <v>4294</v>
      </c>
      <c r="D99" s="19">
        <v>4413</v>
      </c>
      <c r="E99" s="20">
        <f t="shared" si="4"/>
        <v>2.7713088029809037E-2</v>
      </c>
      <c r="F99" s="21">
        <f t="shared" si="5"/>
        <v>1.3210794952775823E-2</v>
      </c>
      <c r="G99" s="21">
        <f t="shared" si="6"/>
        <v>6.6439117074574588E-2</v>
      </c>
      <c r="H99" s="21">
        <f t="shared" si="7"/>
        <v>6.6053974763879114E-2</v>
      </c>
    </row>
    <row r="100" spans="1:8" ht="15.75" thickBot="1" x14ac:dyDescent="0.3">
      <c r="A100" s="22" t="s">
        <v>91</v>
      </c>
      <c r="B100" s="19" t="s">
        <v>134</v>
      </c>
      <c r="C100" s="19">
        <v>729</v>
      </c>
      <c r="D100" s="19">
        <v>735</v>
      </c>
      <c r="E100" s="20">
        <f t="shared" si="4"/>
        <v>8.23045267489712E-3</v>
      </c>
      <c r="F100" s="21">
        <f t="shared" si="5"/>
        <v>2.2003023544731998E-3</v>
      </c>
      <c r="G100" s="21">
        <f t="shared" si="6"/>
        <v>1.1279486806559122E-2</v>
      </c>
      <c r="H100" s="21">
        <f t="shared" si="7"/>
        <v>1.1001511772365998E-2</v>
      </c>
    </row>
    <row r="101" spans="1:8" ht="15.75" thickBot="1" x14ac:dyDescent="0.3">
      <c r="A101" s="22" t="s">
        <v>71</v>
      </c>
      <c r="B101" s="19" t="s">
        <v>121</v>
      </c>
      <c r="C101" s="19">
        <v>1289</v>
      </c>
      <c r="D101" s="19">
        <v>1304</v>
      </c>
      <c r="E101" s="20">
        <f t="shared" si="4"/>
        <v>1.1636927851047323E-2</v>
      </c>
      <c r="F101" s="21">
        <f t="shared" si="5"/>
        <v>3.903665673786466E-3</v>
      </c>
      <c r="G101" s="21">
        <f t="shared" si="6"/>
        <v>1.9944113160020177E-2</v>
      </c>
      <c r="H101" s="21">
        <f t="shared" si="7"/>
        <v>1.9518328368932331E-2</v>
      </c>
    </row>
    <row r="102" spans="1:8" ht="15.75" thickBot="1" x14ac:dyDescent="0.3">
      <c r="A102" s="22" t="s">
        <v>141</v>
      </c>
      <c r="B102" s="19" t="s">
        <v>121</v>
      </c>
      <c r="C102" s="19">
        <v>71</v>
      </c>
      <c r="D102" s="19">
        <v>72</v>
      </c>
      <c r="E102" s="20">
        <f t="shared" si="4"/>
        <v>1.4084507042253521E-2</v>
      </c>
      <c r="F102" s="21">
        <f t="shared" si="5"/>
        <v>2.1553982247900732E-4</v>
      </c>
      <c r="G102" s="21">
        <f t="shared" si="6"/>
        <v>1.0985508412423837E-3</v>
      </c>
      <c r="H102" s="21">
        <f t="shared" si="7"/>
        <v>1.0776991123950365E-3</v>
      </c>
    </row>
    <row r="103" spans="1:8" ht="15.75" thickBot="1" x14ac:dyDescent="0.3">
      <c r="A103" s="22" t="s">
        <v>23</v>
      </c>
      <c r="B103" s="19" t="s">
        <v>120</v>
      </c>
      <c r="C103" s="19">
        <v>2021</v>
      </c>
      <c r="D103" s="19">
        <v>2088</v>
      </c>
      <c r="E103" s="20">
        <f t="shared" si="4"/>
        <v>3.3151904997525974E-2</v>
      </c>
      <c r="F103" s="21">
        <f t="shared" si="5"/>
        <v>6.2506548518912125E-3</v>
      </c>
      <c r="G103" s="21">
        <f t="shared" si="6"/>
        <v>3.1270017607758556E-2</v>
      </c>
      <c r="H103" s="21">
        <f t="shared" si="7"/>
        <v>3.1253274259456058E-2</v>
      </c>
    </row>
    <row r="104" spans="1:8" ht="15.75" thickBot="1" x14ac:dyDescent="0.3">
      <c r="A104" s="22" t="s">
        <v>38</v>
      </c>
      <c r="B104" s="19" t="s">
        <v>129</v>
      </c>
      <c r="C104" s="19">
        <v>3867</v>
      </c>
      <c r="D104" s="19">
        <v>3914</v>
      </c>
      <c r="E104" s="20">
        <f t="shared" si="4"/>
        <v>1.2154124644427205E-2</v>
      </c>
      <c r="F104" s="21">
        <f t="shared" si="5"/>
        <v>1.1716984238650481E-2</v>
      </c>
      <c r="G104" s="21">
        <f t="shared" si="6"/>
        <v>5.9832339480060531E-2</v>
      </c>
      <c r="H104" s="21">
        <f t="shared" si="7"/>
        <v>5.8584921193252405E-2</v>
      </c>
    </row>
    <row r="105" spans="1:8" ht="15.75" thickBot="1" x14ac:dyDescent="0.3">
      <c r="A105" s="22" t="s">
        <v>55</v>
      </c>
      <c r="B105" s="19" t="s">
        <v>128</v>
      </c>
      <c r="C105" s="19">
        <v>423</v>
      </c>
      <c r="D105" s="19">
        <v>426</v>
      </c>
      <c r="E105" s="20">
        <f t="shared" si="4"/>
        <v>7.0921985815602835E-3</v>
      </c>
      <c r="F105" s="21">
        <f t="shared" si="5"/>
        <v>1.2752772830007934E-3</v>
      </c>
      <c r="G105" s="21">
        <f t="shared" si="6"/>
        <v>6.5448874062750467E-3</v>
      </c>
      <c r="H105" s="21">
        <f t="shared" si="7"/>
        <v>6.3763864150039665E-3</v>
      </c>
    </row>
    <row r="106" spans="1:8" ht="15.75" thickBot="1" x14ac:dyDescent="0.3">
      <c r="A106" s="22" t="s">
        <v>92</v>
      </c>
      <c r="B106" s="19" t="s">
        <v>134</v>
      </c>
      <c r="C106" s="19">
        <v>2028</v>
      </c>
      <c r="D106" s="19">
        <v>2049</v>
      </c>
      <c r="E106" s="20">
        <f t="shared" si="4"/>
        <v>1.0355029585798817E-2</v>
      </c>
      <c r="F106" s="21">
        <f t="shared" si="5"/>
        <v>6.1339041147150837E-3</v>
      </c>
      <c r="G106" s="21">
        <f t="shared" si="6"/>
        <v>3.1378325437176821E-2</v>
      </c>
      <c r="H106" s="21">
        <f t="shared" si="7"/>
        <v>3.0669520573575415E-2</v>
      </c>
    </row>
    <row r="107" spans="1:8" ht="15.75" thickBot="1" x14ac:dyDescent="0.3">
      <c r="A107" s="22" t="s">
        <v>93</v>
      </c>
      <c r="B107" s="19" t="s">
        <v>134</v>
      </c>
      <c r="C107" s="19">
        <v>4281</v>
      </c>
      <c r="D107" s="19">
        <v>4649</v>
      </c>
      <c r="E107" s="20">
        <f t="shared" si="4"/>
        <v>8.5961224013081053E-2</v>
      </c>
      <c r="F107" s="21">
        <f t="shared" si="5"/>
        <v>1.3917286593123681E-2</v>
      </c>
      <c r="G107" s="21">
        <f t="shared" si="6"/>
        <v>6.6237973962797805E-2</v>
      </c>
      <c r="H107" s="21">
        <f t="shared" si="7"/>
        <v>6.9586432965618408E-2</v>
      </c>
    </row>
    <row r="108" spans="1:8" ht="15.75" thickBot="1" x14ac:dyDescent="0.3">
      <c r="A108" s="22" t="s">
        <v>111</v>
      </c>
      <c r="B108" s="19" t="s">
        <v>128</v>
      </c>
      <c r="C108" s="19">
        <v>83</v>
      </c>
      <c r="D108" s="19">
        <v>84</v>
      </c>
      <c r="E108" s="20">
        <f t="shared" si="4"/>
        <v>1.2048192771084338E-2</v>
      </c>
      <c r="F108" s="21">
        <f t="shared" si="5"/>
        <v>2.5146312622550856E-4</v>
      </c>
      <c r="G108" s="21">
        <f t="shared" si="6"/>
        <v>1.2842214059594062E-3</v>
      </c>
      <c r="H108" s="21">
        <f t="shared" si="7"/>
        <v>1.2573156311275428E-3</v>
      </c>
    </row>
    <row r="109" spans="1:8" ht="15.75" thickBot="1" x14ac:dyDescent="0.3">
      <c r="A109" s="22" t="s">
        <v>56</v>
      </c>
      <c r="B109" s="19" t="s">
        <v>134</v>
      </c>
      <c r="C109" s="19">
        <v>2664</v>
      </c>
      <c r="D109" s="19">
        <v>2750</v>
      </c>
      <c r="E109" s="20">
        <f t="shared" si="4"/>
        <v>3.2282282282282283E-2</v>
      </c>
      <c r="F109" s="21">
        <f t="shared" si="5"/>
        <v>8.2324237752398628E-3</v>
      </c>
      <c r="G109" s="21">
        <f t="shared" si="6"/>
        <v>4.1218865367179017E-2</v>
      </c>
      <c r="H109" s="21">
        <f t="shared" si="7"/>
        <v>4.1162118876199312E-2</v>
      </c>
    </row>
    <row r="110" spans="1:8" ht="15.75" thickBot="1" x14ac:dyDescent="0.3">
      <c r="A110" s="22" t="s">
        <v>48</v>
      </c>
      <c r="B110" s="19" t="s">
        <v>128</v>
      </c>
      <c r="C110" s="19">
        <v>1469</v>
      </c>
      <c r="D110" s="19">
        <v>1499</v>
      </c>
      <c r="E110" s="20">
        <f t="shared" si="4"/>
        <v>2.042205582028591E-2</v>
      </c>
      <c r="F110" s="21">
        <f t="shared" si="5"/>
        <v>4.4874193596671106E-3</v>
      </c>
      <c r="G110" s="21">
        <f t="shared" si="6"/>
        <v>2.2729171630775515E-2</v>
      </c>
      <c r="H110" s="21">
        <f t="shared" si="7"/>
        <v>2.2437096798335554E-2</v>
      </c>
    </row>
    <row r="111" spans="1:8" ht="15.75" thickBot="1" x14ac:dyDescent="0.3">
      <c r="A111" s="22" t="s">
        <v>72</v>
      </c>
      <c r="B111" s="19" t="s">
        <v>121</v>
      </c>
      <c r="C111" s="19">
        <v>2278</v>
      </c>
      <c r="D111" s="19">
        <v>2289</v>
      </c>
      <c r="E111" s="20">
        <f t="shared" si="4"/>
        <v>4.8287971905179982E-3</v>
      </c>
      <c r="F111" s="21">
        <f t="shared" si="5"/>
        <v>6.8523701896451078E-3</v>
      </c>
      <c r="G111" s="21">
        <f t="shared" si="6"/>
        <v>3.5246462202114789E-2</v>
      </c>
      <c r="H111" s="21">
        <f t="shared" si="7"/>
        <v>3.4261850948225536E-2</v>
      </c>
    </row>
    <row r="112" spans="1:8" ht="15.75" thickBot="1" x14ac:dyDescent="0.3">
      <c r="A112" s="22" t="s">
        <v>79</v>
      </c>
      <c r="B112" s="19" t="s">
        <v>134</v>
      </c>
      <c r="C112" s="19">
        <v>2440</v>
      </c>
      <c r="D112" s="19">
        <v>2545</v>
      </c>
      <c r="E112" s="20">
        <f t="shared" si="4"/>
        <v>4.3032786885245901E-2</v>
      </c>
      <c r="F112" s="21">
        <f t="shared" si="5"/>
        <v>7.6187340029038007E-3</v>
      </c>
      <c r="G112" s="21">
        <f t="shared" si="6"/>
        <v>3.7753014825794594E-2</v>
      </c>
      <c r="H112" s="21">
        <f t="shared" si="7"/>
        <v>3.8093670014519E-2</v>
      </c>
    </row>
    <row r="113" spans="1:8" ht="15.75" thickBot="1" x14ac:dyDescent="0.3">
      <c r="A113" s="22" t="s">
        <v>118</v>
      </c>
      <c r="B113" s="19" t="s">
        <v>128</v>
      </c>
      <c r="C113" s="19">
        <v>0</v>
      </c>
      <c r="D113" s="19">
        <v>0</v>
      </c>
      <c r="E113" s="20">
        <v>0</v>
      </c>
      <c r="F113" s="21">
        <f t="shared" si="5"/>
        <v>0</v>
      </c>
      <c r="G113" s="21">
        <f t="shared" si="6"/>
        <v>0</v>
      </c>
      <c r="H113" s="21">
        <f t="shared" si="7"/>
        <v>0</v>
      </c>
    </row>
    <row r="114" spans="1:8" ht="15.75" thickBot="1" x14ac:dyDescent="0.3">
      <c r="A114" s="22" t="s">
        <v>24</v>
      </c>
      <c r="B114" s="19" t="s">
        <v>120</v>
      </c>
      <c r="C114" s="19">
        <v>2059</v>
      </c>
      <c r="D114" s="19">
        <v>1999</v>
      </c>
      <c r="E114" s="20">
        <f t="shared" si="4"/>
        <v>-2.9140359397765905E-2</v>
      </c>
      <c r="F114" s="21">
        <f t="shared" si="5"/>
        <v>5.9842236824379945E-3</v>
      </c>
      <c r="G114" s="21">
        <f t="shared" si="6"/>
        <v>3.1857974396029123E-2</v>
      </c>
      <c r="H114" s="21">
        <f t="shared" si="7"/>
        <v>2.9921118412189973E-2</v>
      </c>
    </row>
    <row r="115" spans="1:8" ht="15.75" thickBot="1" x14ac:dyDescent="0.3">
      <c r="A115" s="22" t="s">
        <v>25</v>
      </c>
      <c r="B115" s="19" t="s">
        <v>120</v>
      </c>
      <c r="C115" s="19">
        <v>1967</v>
      </c>
      <c r="D115" s="19">
        <v>1978</v>
      </c>
      <c r="E115" s="20">
        <f t="shared" si="4"/>
        <v>5.5922724961870868E-3</v>
      </c>
      <c r="F115" s="21">
        <f t="shared" si="5"/>
        <v>5.9213579008816179E-3</v>
      </c>
      <c r="G115" s="21">
        <f t="shared" si="6"/>
        <v>3.0434500066531953E-2</v>
      </c>
      <c r="H115" s="21">
        <f t="shared" si="7"/>
        <v>2.960678950440809E-2</v>
      </c>
    </row>
    <row r="116" spans="1:8" ht="15.75" thickBot="1" x14ac:dyDescent="0.3">
      <c r="A116" s="22" t="s">
        <v>80</v>
      </c>
      <c r="B116" s="19" t="s">
        <v>134</v>
      </c>
      <c r="C116" s="19">
        <v>1519</v>
      </c>
      <c r="D116" s="19">
        <v>1563</v>
      </c>
      <c r="E116" s="20">
        <f t="shared" si="4"/>
        <v>2.8966425279789335E-2</v>
      </c>
      <c r="F116" s="21">
        <f t="shared" si="5"/>
        <v>4.6790103129817837E-3</v>
      </c>
      <c r="G116" s="21">
        <f t="shared" si="6"/>
        <v>2.3502798983763111E-2</v>
      </c>
      <c r="H116" s="21">
        <f t="shared" si="7"/>
        <v>2.3395051564908918E-2</v>
      </c>
    </row>
    <row r="117" spans="1:8" ht="15.75" thickBot="1" x14ac:dyDescent="0.3">
      <c r="A117" s="22" t="s">
        <v>142</v>
      </c>
      <c r="B117" s="19" t="s">
        <v>120</v>
      </c>
      <c r="C117" s="19">
        <v>1432</v>
      </c>
      <c r="D117" s="19">
        <v>2052</v>
      </c>
      <c r="E117" s="20">
        <f t="shared" si="4"/>
        <v>0.43296089385474862</v>
      </c>
      <c r="F117" s="21">
        <f t="shared" si="5"/>
        <v>6.1428849406517088E-3</v>
      </c>
      <c r="G117" s="21">
        <f t="shared" si="6"/>
        <v>2.2156687389564694E-2</v>
      </c>
      <c r="H117" s="21">
        <f t="shared" si="7"/>
        <v>3.0714424703258542E-2</v>
      </c>
    </row>
    <row r="118" spans="1:8" ht="15.75" thickBot="1" x14ac:dyDescent="0.3">
      <c r="A118" s="22" t="s">
        <v>104</v>
      </c>
      <c r="B118" s="19" t="s">
        <v>134</v>
      </c>
      <c r="C118" s="19">
        <v>30</v>
      </c>
      <c r="D118" s="19">
        <v>30</v>
      </c>
      <c r="E118" s="20">
        <f t="shared" si="4"/>
        <v>0</v>
      </c>
      <c r="F118" s="21">
        <f t="shared" si="5"/>
        <v>8.9808259366253048E-5</v>
      </c>
      <c r="G118" s="21">
        <f t="shared" si="6"/>
        <v>4.641764117925565E-4</v>
      </c>
      <c r="H118" s="21">
        <f t="shared" si="7"/>
        <v>4.4904129683126525E-4</v>
      </c>
    </row>
    <row r="119" spans="1:8" ht="15.75" thickBot="1" x14ac:dyDescent="0.3">
      <c r="A119" s="22" t="s">
        <v>96</v>
      </c>
      <c r="B119" s="19" t="s">
        <v>128</v>
      </c>
      <c r="C119" s="19">
        <v>380</v>
      </c>
      <c r="D119" s="19">
        <v>383</v>
      </c>
      <c r="E119" s="20">
        <f t="shared" si="4"/>
        <v>7.8947368421052634E-3</v>
      </c>
      <c r="F119" s="21">
        <f t="shared" si="5"/>
        <v>1.1465521112424973E-3</v>
      </c>
      <c r="G119" s="21">
        <f t="shared" si="6"/>
        <v>5.8795678827057154E-3</v>
      </c>
      <c r="H119" s="21">
        <f t="shared" si="7"/>
        <v>5.7327605562124866E-3</v>
      </c>
    </row>
    <row r="120" spans="1:8" ht="15.75" thickBot="1" x14ac:dyDescent="0.3">
      <c r="A120" s="22" t="s">
        <v>143</v>
      </c>
      <c r="B120" s="19" t="s">
        <v>129</v>
      </c>
      <c r="C120" s="19">
        <v>3679</v>
      </c>
      <c r="D120" s="19">
        <v>4664</v>
      </c>
      <c r="E120" s="20">
        <f t="shared" si="4"/>
        <v>0.26773579777113343</v>
      </c>
      <c r="F120" s="21">
        <f t="shared" si="5"/>
        <v>1.3962190722806807E-2</v>
      </c>
      <c r="G120" s="21">
        <f t="shared" si="6"/>
        <v>5.6923500632827174E-2</v>
      </c>
      <c r="H120" s="21">
        <f t="shared" si="7"/>
        <v>6.9810953614034041E-2</v>
      </c>
    </row>
    <row r="121" spans="1:8" ht="15.75" thickBot="1" x14ac:dyDescent="0.3">
      <c r="A121" s="22" t="s">
        <v>117</v>
      </c>
      <c r="B121" s="19" t="s">
        <v>121</v>
      </c>
      <c r="C121" s="19">
        <v>28</v>
      </c>
      <c r="D121" s="19">
        <v>28</v>
      </c>
      <c r="E121" s="20">
        <f t="shared" si="4"/>
        <v>0</v>
      </c>
      <c r="F121" s="21">
        <f t="shared" si="5"/>
        <v>8.3821042075169516E-5</v>
      </c>
      <c r="G121" s="21">
        <f t="shared" si="6"/>
        <v>4.332313176730527E-4</v>
      </c>
      <c r="H121" s="21">
        <f t="shared" si="7"/>
        <v>4.1910521037584757E-4</v>
      </c>
    </row>
    <row r="122" spans="1:8" ht="15.75" thickBot="1" x14ac:dyDescent="0.3">
      <c r="A122" s="22" t="s">
        <v>103</v>
      </c>
      <c r="B122" s="19" t="s">
        <v>121</v>
      </c>
      <c r="C122" s="19">
        <v>54</v>
      </c>
      <c r="D122" s="19">
        <v>54</v>
      </c>
      <c r="E122" s="20">
        <f t="shared" si="4"/>
        <v>0</v>
      </c>
      <c r="F122" s="21">
        <f t="shared" si="5"/>
        <v>1.616548668592555E-4</v>
      </c>
      <c r="G122" s="21">
        <f t="shared" si="6"/>
        <v>8.3551754122660165E-4</v>
      </c>
      <c r="H122" s="21">
        <f t="shared" si="7"/>
        <v>8.0827433429627739E-4</v>
      </c>
    </row>
    <row r="123" spans="1:8" ht="15.75" thickBot="1" x14ac:dyDescent="0.3">
      <c r="A123" s="22" t="s">
        <v>73</v>
      </c>
      <c r="B123" s="19" t="s">
        <v>121</v>
      </c>
      <c r="C123" s="19">
        <v>2843</v>
      </c>
      <c r="D123" s="19">
        <v>2876</v>
      </c>
      <c r="E123" s="20">
        <f t="shared" si="4"/>
        <v>1.160745691171298E-2</v>
      </c>
      <c r="F123" s="21">
        <f t="shared" si="5"/>
        <v>8.6096184645781254E-3</v>
      </c>
      <c r="G123" s="21">
        <f t="shared" si="6"/>
        <v>4.39884512908746E-2</v>
      </c>
      <c r="H123" s="21">
        <f t="shared" si="7"/>
        <v>4.3048092322890627E-2</v>
      </c>
    </row>
    <row r="124" spans="1:8" ht="15.75" thickBot="1" x14ac:dyDescent="0.3">
      <c r="A124" s="22" t="s">
        <v>107</v>
      </c>
      <c r="B124" s="19" t="s">
        <v>129</v>
      </c>
      <c r="C124" s="19">
        <v>1838</v>
      </c>
      <c r="D124" s="19">
        <v>2010</v>
      </c>
      <c r="E124" s="20">
        <f t="shared" si="4"/>
        <v>9.3579978237214367E-2</v>
      </c>
      <c r="F124" s="21">
        <f t="shared" si="5"/>
        <v>6.017153377538954E-3</v>
      </c>
      <c r="G124" s="21">
        <f t="shared" si="6"/>
        <v>2.8438541495823959E-2</v>
      </c>
      <c r="H124" s="21">
        <f t="shared" si="7"/>
        <v>3.0085766887694772E-2</v>
      </c>
    </row>
    <row r="125" spans="1:8" ht="15.75" thickBot="1" x14ac:dyDescent="0.3">
      <c r="A125" s="22" t="s">
        <v>94</v>
      </c>
      <c r="B125" s="19" t="s">
        <v>134</v>
      </c>
      <c r="C125" s="19">
        <v>1758</v>
      </c>
      <c r="D125" s="19">
        <v>1757</v>
      </c>
      <c r="E125" s="20">
        <f t="shared" si="4"/>
        <v>-5.6882821387940839E-4</v>
      </c>
      <c r="F125" s="21">
        <f t="shared" si="5"/>
        <v>5.259770390216887E-3</v>
      </c>
      <c r="G125" s="21">
        <f t="shared" si="6"/>
        <v>2.7200737731043808E-2</v>
      </c>
      <c r="H125" s="21">
        <f t="shared" si="7"/>
        <v>2.6298851951084435E-2</v>
      </c>
    </row>
    <row r="126" spans="1:8" ht="15.75" thickBot="1" x14ac:dyDescent="0.3">
      <c r="A126" s="22" t="s">
        <v>144</v>
      </c>
      <c r="B126" s="19" t="s">
        <v>121</v>
      </c>
      <c r="C126" s="19">
        <v>7</v>
      </c>
      <c r="D126" s="19">
        <v>7</v>
      </c>
      <c r="E126" s="20">
        <f t="shared" si="4"/>
        <v>0</v>
      </c>
      <c r="F126" s="21">
        <f t="shared" si="5"/>
        <v>2.0955260518792379E-5</v>
      </c>
      <c r="G126" s="21">
        <f t="shared" si="6"/>
        <v>1.0830782941826317E-4</v>
      </c>
      <c r="H126" s="21">
        <f t="shared" si="7"/>
        <v>1.0477630259396189E-4</v>
      </c>
    </row>
    <row r="127" spans="1:8" ht="15.75" thickBot="1" x14ac:dyDescent="0.3">
      <c r="A127" s="22" t="s">
        <v>145</v>
      </c>
      <c r="B127" s="19" t="s">
        <v>121</v>
      </c>
      <c r="C127" s="19">
        <v>32</v>
      </c>
      <c r="D127" s="19">
        <v>32</v>
      </c>
      <c r="E127" s="20">
        <f t="shared" si="4"/>
        <v>0</v>
      </c>
      <c r="F127" s="21">
        <f t="shared" si="5"/>
        <v>9.579547665733658E-5</v>
      </c>
      <c r="G127" s="21">
        <f t="shared" si="6"/>
        <v>4.9512150591206024E-4</v>
      </c>
      <c r="H127" s="21">
        <f t="shared" si="7"/>
        <v>4.7897738328668294E-4</v>
      </c>
    </row>
    <row r="128" spans="1:8" ht="15.75" thickBot="1" x14ac:dyDescent="0.3">
      <c r="A128" s="22" t="s">
        <v>146</v>
      </c>
      <c r="B128" s="19" t="s">
        <v>121</v>
      </c>
      <c r="C128" s="19">
        <v>0</v>
      </c>
      <c r="D128" s="19">
        <v>0</v>
      </c>
      <c r="E128" s="20">
        <v>0</v>
      </c>
      <c r="F128" s="21">
        <f t="shared" si="5"/>
        <v>0</v>
      </c>
      <c r="G128" s="21">
        <f t="shared" si="6"/>
        <v>0</v>
      </c>
      <c r="H128" s="21">
        <f t="shared" si="7"/>
        <v>0</v>
      </c>
    </row>
    <row r="129" spans="1:8" ht="15.75" thickBot="1" x14ac:dyDescent="0.3">
      <c r="A129" s="22" t="s">
        <v>49</v>
      </c>
      <c r="B129" s="19" t="s">
        <v>128</v>
      </c>
      <c r="C129" s="19">
        <v>3083</v>
      </c>
      <c r="D129" s="19">
        <v>3329</v>
      </c>
      <c r="E129" s="20">
        <f t="shared" si="4"/>
        <v>7.9792409990269222E-2</v>
      </c>
      <c r="F129" s="21">
        <f t="shared" si="5"/>
        <v>9.9657231810085459E-3</v>
      </c>
      <c r="G129" s="21">
        <f t="shared" si="6"/>
        <v>4.7701862585215055E-2</v>
      </c>
      <c r="H129" s="21">
        <f t="shared" si="7"/>
        <v>4.9828615905042735E-2</v>
      </c>
    </row>
    <row r="130" spans="1:8" ht="15.75" thickBot="1" x14ac:dyDescent="0.3">
      <c r="A130" s="22" t="s">
        <v>74</v>
      </c>
      <c r="B130" s="19" t="s">
        <v>121</v>
      </c>
      <c r="C130" s="19">
        <v>5736</v>
      </c>
      <c r="D130" s="19">
        <v>5694</v>
      </c>
      <c r="E130" s="20">
        <f t="shared" si="4"/>
        <v>-7.3221757322175732E-3</v>
      </c>
      <c r="F130" s="21">
        <f t="shared" si="5"/>
        <v>1.7045607627714829E-2</v>
      </c>
      <c r="G130" s="21">
        <f t="shared" si="6"/>
        <v>8.8750529934736797E-2</v>
      </c>
      <c r="H130" s="21">
        <f t="shared" si="7"/>
        <v>8.5228038138574144E-2</v>
      </c>
    </row>
    <row r="131" spans="1:8" ht="15.75" thickBot="1" x14ac:dyDescent="0.3">
      <c r="A131" s="22" t="s">
        <v>81</v>
      </c>
      <c r="B131" s="19" t="s">
        <v>134</v>
      </c>
      <c r="C131" s="19">
        <v>1931</v>
      </c>
      <c r="D131" s="19">
        <v>1899</v>
      </c>
      <c r="E131" s="20">
        <f t="shared" ref="E131:E140" si="8">(D131-C131)/C131</f>
        <v>-1.6571724495080268E-2</v>
      </c>
      <c r="F131" s="21">
        <f t="shared" ref="F131:F139" si="9">D131/D$140</f>
        <v>5.6848628178838177E-3</v>
      </c>
      <c r="G131" s="21">
        <f t="shared" ref="G131:G139" si="10">C131/B$142</f>
        <v>2.9877488372380884E-2</v>
      </c>
      <c r="H131" s="21">
        <f t="shared" ref="H131:H139" si="11">D131/B$143</f>
        <v>2.8424314089419089E-2</v>
      </c>
    </row>
    <row r="132" spans="1:8" ht="15.75" thickBot="1" x14ac:dyDescent="0.3">
      <c r="A132" s="22" t="s">
        <v>50</v>
      </c>
      <c r="B132" s="19" t="s">
        <v>128</v>
      </c>
      <c r="C132" s="19">
        <v>4854</v>
      </c>
      <c r="D132" s="19">
        <v>5158</v>
      </c>
      <c r="E132" s="20">
        <f t="shared" si="8"/>
        <v>6.2628759785743712E-2</v>
      </c>
      <c r="F132" s="21">
        <f t="shared" si="9"/>
        <v>1.544103339370444E-2</v>
      </c>
      <c r="G132" s="21">
        <f t="shared" si="10"/>
        <v>7.5103743428035635E-2</v>
      </c>
      <c r="H132" s="21">
        <f t="shared" si="11"/>
        <v>7.7205166968522199E-2</v>
      </c>
    </row>
    <row r="133" spans="1:8" ht="15.75" thickBot="1" x14ac:dyDescent="0.3">
      <c r="A133" s="22" t="s">
        <v>26</v>
      </c>
      <c r="B133" s="19" t="s">
        <v>120</v>
      </c>
      <c r="C133" s="19">
        <v>2051</v>
      </c>
      <c r="D133" s="19">
        <v>2065</v>
      </c>
      <c r="E133" s="20">
        <f t="shared" si="8"/>
        <v>6.8259385665529011E-3</v>
      </c>
      <c r="F133" s="21">
        <f t="shared" si="9"/>
        <v>6.1818018530437517E-3</v>
      </c>
      <c r="G133" s="21">
        <f t="shared" si="10"/>
        <v>3.1734194019551111E-2</v>
      </c>
      <c r="H133" s="21">
        <f t="shared" si="11"/>
        <v>3.0909009265218758E-2</v>
      </c>
    </row>
    <row r="134" spans="1:8" ht="15.75" thickBot="1" x14ac:dyDescent="0.3">
      <c r="A134" s="22" t="s">
        <v>82</v>
      </c>
      <c r="B134" s="19" t="s">
        <v>134</v>
      </c>
      <c r="C134" s="19">
        <v>2776</v>
      </c>
      <c r="D134" s="19">
        <v>2887</v>
      </c>
      <c r="E134" s="20">
        <f t="shared" si="8"/>
        <v>3.9985590778097983E-2</v>
      </c>
      <c r="F134" s="21">
        <f t="shared" si="9"/>
        <v>8.6425481596790858E-3</v>
      </c>
      <c r="G134" s="21">
        <f t="shared" si="10"/>
        <v>4.2951790637871225E-2</v>
      </c>
      <c r="H134" s="21">
        <f t="shared" si="11"/>
        <v>4.3212740798395426E-2</v>
      </c>
    </row>
    <row r="135" spans="1:8" ht="15.75" thickBot="1" x14ac:dyDescent="0.3">
      <c r="A135" s="22" t="s">
        <v>147</v>
      </c>
      <c r="B135" s="19" t="s">
        <v>134</v>
      </c>
      <c r="C135" s="19">
        <v>144</v>
      </c>
      <c r="D135" s="19">
        <v>145</v>
      </c>
      <c r="E135" s="20">
        <f t="shared" si="8"/>
        <v>6.9444444444444441E-3</v>
      </c>
      <c r="F135" s="21">
        <f t="shared" si="9"/>
        <v>4.3407325360355638E-4</v>
      </c>
      <c r="G135" s="21">
        <f t="shared" si="10"/>
        <v>2.2280467766042709E-3</v>
      </c>
      <c r="H135" s="21">
        <f t="shared" si="11"/>
        <v>2.170366268017782E-3</v>
      </c>
    </row>
    <row r="136" spans="1:8" ht="15.75" thickBot="1" x14ac:dyDescent="0.3">
      <c r="A136" s="22" t="s">
        <v>148</v>
      </c>
      <c r="B136" s="19" t="s">
        <v>134</v>
      </c>
      <c r="C136" s="19">
        <v>1289</v>
      </c>
      <c r="D136" s="19">
        <v>2028</v>
      </c>
      <c r="E136" s="20">
        <f t="shared" si="8"/>
        <v>0.5733126454615981</v>
      </c>
      <c r="F136" s="21">
        <f t="shared" si="9"/>
        <v>6.0710383331587063E-3</v>
      </c>
      <c r="G136" s="21">
        <f t="shared" si="10"/>
        <v>1.9944113160020177E-2</v>
      </c>
      <c r="H136" s="21">
        <f t="shared" si="11"/>
        <v>3.0355191665793532E-2</v>
      </c>
    </row>
    <row r="137" spans="1:8" ht="15.75" thickBot="1" x14ac:dyDescent="0.3">
      <c r="A137" s="22" t="s">
        <v>149</v>
      </c>
      <c r="B137" s="19" t="s">
        <v>134</v>
      </c>
      <c r="C137" s="19">
        <v>0</v>
      </c>
      <c r="D137" s="19">
        <v>0</v>
      </c>
      <c r="E137" s="20">
        <v>0</v>
      </c>
      <c r="F137" s="21">
        <f t="shared" si="9"/>
        <v>0</v>
      </c>
      <c r="G137" s="21">
        <f t="shared" si="10"/>
        <v>0</v>
      </c>
      <c r="H137" s="21">
        <f t="shared" si="11"/>
        <v>0</v>
      </c>
    </row>
    <row r="138" spans="1:8" ht="15.75" thickBot="1" x14ac:dyDescent="0.3">
      <c r="A138" s="22" t="s">
        <v>102</v>
      </c>
      <c r="B138" s="19" t="s">
        <v>134</v>
      </c>
      <c r="C138" s="19">
        <v>2737</v>
      </c>
      <c r="D138" s="19">
        <v>2879</v>
      </c>
      <c r="E138" s="20">
        <f t="shared" si="8"/>
        <v>5.1881622214103029E-2</v>
      </c>
      <c r="F138" s="21">
        <f t="shared" si="9"/>
        <v>8.6185992905147505E-3</v>
      </c>
      <c r="G138" s="21">
        <f t="shared" si="10"/>
        <v>4.2348361302540903E-2</v>
      </c>
      <c r="H138" s="21">
        <f t="shared" si="11"/>
        <v>4.3092996452573758E-2</v>
      </c>
    </row>
    <row r="139" spans="1:8" ht="15.75" thickBot="1" x14ac:dyDescent="0.3">
      <c r="A139" s="22" t="s">
        <v>57</v>
      </c>
      <c r="B139" s="19" t="s">
        <v>134</v>
      </c>
      <c r="C139" s="19">
        <v>2457</v>
      </c>
      <c r="D139" s="19">
        <v>2459</v>
      </c>
      <c r="E139" s="20">
        <f t="shared" si="8"/>
        <v>8.1400081400081396E-4</v>
      </c>
      <c r="F139" s="21">
        <f t="shared" si="9"/>
        <v>7.3612836593872086E-3</v>
      </c>
      <c r="G139" s="21">
        <f t="shared" si="10"/>
        <v>3.8016048125810373E-2</v>
      </c>
      <c r="H139" s="21">
        <f t="shared" si="11"/>
        <v>3.6806418296936039E-2</v>
      </c>
    </row>
    <row r="140" spans="1:8" ht="15.75" thickBot="1" x14ac:dyDescent="0.3">
      <c r="A140" s="13" t="s">
        <v>1</v>
      </c>
      <c r="B140" s="14"/>
      <c r="C140" s="15">
        <f>SUM(C2:C139)</f>
        <v>323153</v>
      </c>
      <c r="D140" s="15">
        <f>SUM(D2:D139)</f>
        <v>334045</v>
      </c>
      <c r="E140" s="17">
        <f t="shared" si="8"/>
        <v>3.3705396514963501E-2</v>
      </c>
      <c r="F140" s="17">
        <f>SUM(F2:F139)</f>
        <v>0.99999999999999989</v>
      </c>
      <c r="G140" s="17"/>
      <c r="H140" s="24"/>
    </row>
    <row r="141" spans="1:8" x14ac:dyDescent="0.25">
      <c r="A141" s="1"/>
      <c r="B141" s="1"/>
      <c r="C141" s="1"/>
      <c r="D141" s="1"/>
      <c r="E141" s="1"/>
      <c r="F141" s="1"/>
      <c r="G141" s="1"/>
      <c r="H141" s="1"/>
    </row>
    <row r="142" spans="1:8" ht="15.75" thickBot="1" x14ac:dyDescent="0.3">
      <c r="A142" s="13" t="s">
        <v>126</v>
      </c>
      <c r="B142" s="23">
        <f>(C140*5)/25</f>
        <v>64630.6</v>
      </c>
      <c r="C142" s="1"/>
      <c r="D142" s="1"/>
      <c r="E142" s="1"/>
      <c r="F142" s="1"/>
      <c r="G142" s="1"/>
      <c r="H142" s="1"/>
    </row>
    <row r="143" spans="1:8" ht="15.75" thickBot="1" x14ac:dyDescent="0.3">
      <c r="A143" s="13" t="s">
        <v>127</v>
      </c>
      <c r="B143" s="15">
        <f>(D140*5)/25</f>
        <v>66809</v>
      </c>
      <c r="C143" s="1"/>
      <c r="D143" s="1"/>
      <c r="E143" s="1"/>
      <c r="F143" s="1"/>
      <c r="G143" s="1"/>
      <c r="H143" s="1"/>
    </row>
  </sheetData>
  <autoFilter ref="A1:H140"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workbookViewId="0">
      <selection activeCell="D1" sqref="D1:D2"/>
    </sheetView>
  </sheetViews>
  <sheetFormatPr defaultRowHeight="12" x14ac:dyDescent="0.2"/>
  <cols>
    <col min="1" max="1" width="25.28515625" style="6" bestFit="1" customWidth="1"/>
    <col min="2" max="2" width="17.5703125" style="7" customWidth="1"/>
    <col min="3" max="3" width="14.85546875" style="6" bestFit="1" customWidth="1"/>
    <col min="4" max="4" width="16" style="6" customWidth="1"/>
    <col min="5" max="5" width="11.85546875" style="6" customWidth="1"/>
    <col min="6" max="6" width="13.85546875" style="6" bestFit="1" customWidth="1"/>
    <col min="7" max="16384" width="9.140625" style="6"/>
  </cols>
  <sheetData>
    <row r="1" spans="1:8" ht="24" customHeight="1" x14ac:dyDescent="0.2">
      <c r="A1" s="27" t="s">
        <v>113</v>
      </c>
      <c r="B1" s="28" t="s">
        <v>122</v>
      </c>
      <c r="C1" s="28" t="s">
        <v>157</v>
      </c>
      <c r="D1" s="28" t="s">
        <v>165</v>
      </c>
      <c r="E1" s="28" t="s">
        <v>162</v>
      </c>
      <c r="F1" s="28" t="s">
        <v>125</v>
      </c>
      <c r="G1" s="28" t="s">
        <v>159</v>
      </c>
      <c r="H1" s="28" t="s">
        <v>160</v>
      </c>
    </row>
    <row r="2" spans="1:8" ht="21.75" customHeight="1" thickBot="1" x14ac:dyDescent="0.25">
      <c r="A2" s="29"/>
      <c r="B2" s="30"/>
      <c r="C2" s="30"/>
      <c r="D2" s="39"/>
      <c r="E2" s="30"/>
      <c r="F2" s="30"/>
      <c r="G2" s="30"/>
      <c r="H2" s="30"/>
    </row>
    <row r="3" spans="1:8" ht="12.75" thickBot="1" x14ac:dyDescent="0.25">
      <c r="A3" s="22" t="s">
        <v>58</v>
      </c>
      <c r="B3" s="19" t="s">
        <v>121</v>
      </c>
      <c r="C3" s="19">
        <v>3686</v>
      </c>
      <c r="D3" s="19">
        <v>3728</v>
      </c>
      <c r="E3" s="11">
        <f>(D3-C3)/C3</f>
        <v>1.1394465545306565E-2</v>
      </c>
      <c r="F3" s="12">
        <f>D3/'Table 1 - ACT'!D$140</f>
        <v>1.1160173030579713E-2</v>
      </c>
      <c r="G3" s="12">
        <f>C3/'Table 1 - ACT'!B$142</f>
        <v>5.703180846224544E-2</v>
      </c>
      <c r="H3" s="12">
        <f>D3/'Table 1 - ACT'!B$143</f>
        <v>5.580086515289856E-2</v>
      </c>
    </row>
    <row r="4" spans="1:8" ht="12.75" thickBot="1" x14ac:dyDescent="0.25">
      <c r="A4" s="22" t="s">
        <v>59</v>
      </c>
      <c r="B4" s="19" t="s">
        <v>121</v>
      </c>
      <c r="C4" s="19">
        <v>2818</v>
      </c>
      <c r="D4" s="19">
        <v>2794</v>
      </c>
      <c r="E4" s="11">
        <f t="shared" ref="E4:E27" si="0">(D4-C4)/C4</f>
        <v>-8.516678495386799E-3</v>
      </c>
      <c r="F4" s="12">
        <f>D4/'Table 1 - ACT'!D$140</f>
        <v>8.3641425556437009E-3</v>
      </c>
      <c r="G4" s="12">
        <f>C4/'Table 1 - ACT'!B$142</f>
        <v>4.3601637614380802E-2</v>
      </c>
      <c r="H4" s="12">
        <f>D4/'Table 1 - ACT'!B$143</f>
        <v>4.1820712778218506E-2</v>
      </c>
    </row>
    <row r="5" spans="1:8" ht="12.75" thickBot="1" x14ac:dyDescent="0.25">
      <c r="A5" s="22" t="s">
        <v>60</v>
      </c>
      <c r="B5" s="19" t="s">
        <v>121</v>
      </c>
      <c r="C5" s="19">
        <v>4249</v>
      </c>
      <c r="D5" s="19">
        <v>4370</v>
      </c>
      <c r="E5" s="11">
        <f t="shared" si="0"/>
        <v>2.8477288773829136E-2</v>
      </c>
      <c r="F5" s="12">
        <f>D5/'Table 1 - ACT'!D$140</f>
        <v>1.3082069781017528E-2</v>
      </c>
      <c r="G5" s="12">
        <f>C5/'Table 1 - ACT'!B$142</f>
        <v>6.5742852456885756E-2</v>
      </c>
      <c r="H5" s="12">
        <f>D5/'Table 1 - ACT'!B$143</f>
        <v>6.5410348905087637E-2</v>
      </c>
    </row>
    <row r="6" spans="1:8" ht="12.75" thickBot="1" x14ac:dyDescent="0.25">
      <c r="A6" s="22" t="s">
        <v>61</v>
      </c>
      <c r="B6" s="19" t="s">
        <v>121</v>
      </c>
      <c r="C6" s="19">
        <v>3874</v>
      </c>
      <c r="D6" s="19">
        <v>3864</v>
      </c>
      <c r="E6" s="11">
        <f t="shared" si="0"/>
        <v>-2.5813113061435209E-3</v>
      </c>
      <c r="F6" s="12">
        <f>D6/'Table 1 - ACT'!D$140</f>
        <v>1.1567303806373393E-2</v>
      </c>
      <c r="G6" s="12">
        <f>C6/'Table 1 - ACT'!B$142</f>
        <v>5.9940647309478796E-2</v>
      </c>
      <c r="H6" s="12">
        <f>D6/'Table 1 - ACT'!B$143</f>
        <v>5.7836519031866963E-2</v>
      </c>
    </row>
    <row r="7" spans="1:8" ht="12.75" thickBot="1" x14ac:dyDescent="0.25">
      <c r="A7" s="22" t="s">
        <v>62</v>
      </c>
      <c r="B7" s="19" t="s">
        <v>121</v>
      </c>
      <c r="C7" s="19">
        <v>3724</v>
      </c>
      <c r="D7" s="19">
        <v>3712</v>
      </c>
      <c r="E7" s="11">
        <f t="shared" si="0"/>
        <v>-3.22234156820623E-3</v>
      </c>
      <c r="F7" s="12">
        <f>D7/'Table 1 - ACT'!D$140</f>
        <v>1.1112275292251044E-2</v>
      </c>
      <c r="G7" s="12">
        <f>C7/'Table 1 - ACT'!B$142</f>
        <v>5.7619765250516014E-2</v>
      </c>
      <c r="H7" s="12">
        <f>D7/'Table 1 - ACT'!B$143</f>
        <v>5.5561376461255217E-2</v>
      </c>
    </row>
    <row r="8" spans="1:8" ht="12.75" thickBot="1" x14ac:dyDescent="0.25">
      <c r="A8" s="22" t="s">
        <v>63</v>
      </c>
      <c r="B8" s="19" t="s">
        <v>121</v>
      </c>
      <c r="C8" s="19">
        <v>2286</v>
      </c>
      <c r="D8" s="19">
        <v>2288</v>
      </c>
      <c r="E8" s="11">
        <f t="shared" si="0"/>
        <v>8.7489063867016625E-4</v>
      </c>
      <c r="F8" s="12">
        <f>D8/'Table 1 - ACT'!D$140</f>
        <v>6.8493765809995661E-3</v>
      </c>
      <c r="G8" s="12">
        <f>C8/'Table 1 - ACT'!B$142</f>
        <v>3.5370242578592802E-2</v>
      </c>
      <c r="H8" s="12">
        <f>D8/'Table 1 - ACT'!B$143</f>
        <v>3.4246882904997833E-2</v>
      </c>
    </row>
    <row r="9" spans="1:8" ht="12.75" thickBot="1" x14ac:dyDescent="0.25">
      <c r="A9" s="22" t="s">
        <v>64</v>
      </c>
      <c r="B9" s="19" t="s">
        <v>121</v>
      </c>
      <c r="C9" s="19">
        <v>1999</v>
      </c>
      <c r="D9" s="19">
        <v>2005</v>
      </c>
      <c r="E9" s="11">
        <f t="shared" si="0"/>
        <v>3.0015007503751876E-3</v>
      </c>
      <c r="F9" s="12">
        <f>D9/'Table 1 - ACT'!D$140</f>
        <v>6.0021853343112455E-3</v>
      </c>
      <c r="G9" s="12">
        <f>C9/'Table 1 - ACT'!B$142</f>
        <v>3.0929621572444013E-2</v>
      </c>
      <c r="H9" s="12">
        <f>D9/'Table 1 - ACT'!B$143</f>
        <v>3.0010926671556228E-2</v>
      </c>
    </row>
    <row r="10" spans="1:8" ht="12.75" thickBot="1" x14ac:dyDescent="0.25">
      <c r="A10" s="22" t="s">
        <v>65</v>
      </c>
      <c r="B10" s="19" t="s">
        <v>121</v>
      </c>
      <c r="C10" s="19">
        <v>5811</v>
      </c>
      <c r="D10" s="19">
        <v>5810</v>
      </c>
      <c r="E10" s="11">
        <f t="shared" si="0"/>
        <v>-1.7208742040956807E-4</v>
      </c>
      <c r="F10" s="12">
        <f>D10/'Table 1 - ACT'!D$140</f>
        <v>1.7392866230597673E-2</v>
      </c>
      <c r="G10" s="12">
        <f>C10/'Table 1 - ACT'!B$142</f>
        <v>8.9910970964218184E-2</v>
      </c>
      <c r="H10" s="12">
        <f>D10/'Table 1 - ACT'!B$143</f>
        <v>8.6964331152988364E-2</v>
      </c>
    </row>
    <row r="11" spans="1:8" ht="12.75" thickBot="1" x14ac:dyDescent="0.25">
      <c r="A11" s="22" t="s">
        <v>66</v>
      </c>
      <c r="B11" s="19" t="s">
        <v>121</v>
      </c>
      <c r="C11" s="19">
        <v>2312</v>
      </c>
      <c r="D11" s="19">
        <v>2299</v>
      </c>
      <c r="E11" s="11">
        <f t="shared" si="0"/>
        <v>-5.6228373702422148E-3</v>
      </c>
      <c r="F11" s="12">
        <f>D11/'Table 1 - ACT'!D$140</f>
        <v>6.8823062761005256E-3</v>
      </c>
      <c r="G11" s="12">
        <f>C11/'Table 1 - ACT'!B$142</f>
        <v>3.5772528802146354E-2</v>
      </c>
      <c r="H11" s="12">
        <f>D11/'Table 1 - ACT'!B$143</f>
        <v>3.4411531380502625E-2</v>
      </c>
    </row>
    <row r="12" spans="1:8" ht="12.75" thickBot="1" x14ac:dyDescent="0.25">
      <c r="A12" s="22" t="s">
        <v>67</v>
      </c>
      <c r="B12" s="19" t="s">
        <v>121</v>
      </c>
      <c r="C12" s="19">
        <v>3708</v>
      </c>
      <c r="D12" s="19">
        <v>4127</v>
      </c>
      <c r="E12" s="11">
        <f t="shared" si="0"/>
        <v>0.11299892125134843</v>
      </c>
      <c r="F12" s="12">
        <f>D12/'Table 1 - ACT'!D$140</f>
        <v>1.2354622880150878E-2</v>
      </c>
      <c r="G12" s="12">
        <f>C12/'Table 1 - ACT'!B$142</f>
        <v>5.7372204497559982E-2</v>
      </c>
      <c r="H12" s="12">
        <f>D12/'Table 1 - ACT'!B$143</f>
        <v>6.1773114400754392E-2</v>
      </c>
    </row>
    <row r="13" spans="1:8" ht="12.75" thickBot="1" x14ac:dyDescent="0.25">
      <c r="A13" s="22" t="s">
        <v>68</v>
      </c>
      <c r="B13" s="19" t="s">
        <v>121</v>
      </c>
      <c r="C13" s="19">
        <v>3176</v>
      </c>
      <c r="D13" s="19">
        <v>3211</v>
      </c>
      <c r="E13" s="11">
        <f t="shared" si="0"/>
        <v>1.1020151133501259E-2</v>
      </c>
      <c r="F13" s="12">
        <f>D13/'Table 1 - ACT'!D$140</f>
        <v>9.6124773608346186E-3</v>
      </c>
      <c r="G13" s="12">
        <f>C13/'Table 1 - ACT'!B$142</f>
        <v>4.9140809461771982E-2</v>
      </c>
      <c r="H13" s="12">
        <f>D13/'Table 1 - ACT'!B$143</f>
        <v>4.8062386804173088E-2</v>
      </c>
    </row>
    <row r="14" spans="1:8" ht="12.75" thickBot="1" x14ac:dyDescent="0.25">
      <c r="A14" s="22" t="s">
        <v>161</v>
      </c>
      <c r="B14" s="19" t="s">
        <v>121</v>
      </c>
      <c r="C14" s="19">
        <v>11742</v>
      </c>
      <c r="D14" s="19">
        <v>11759</v>
      </c>
      <c r="E14" s="11">
        <f t="shared" si="0"/>
        <v>1.4477942428887754E-3</v>
      </c>
      <c r="F14" s="12">
        <f>D14/'Table 1 - ACT'!D$140</f>
        <v>3.5201844062925654E-2</v>
      </c>
      <c r="G14" s="12">
        <f>C14/'Table 1 - ACT'!B$142</f>
        <v>0.18167864757560662</v>
      </c>
      <c r="H14" s="12">
        <f>D14/'Table 1 - ACT'!B$143</f>
        <v>0.17600922031462826</v>
      </c>
    </row>
    <row r="15" spans="1:8" ht="12.75" thickBot="1" x14ac:dyDescent="0.25">
      <c r="A15" s="22" t="s">
        <v>69</v>
      </c>
      <c r="B15" s="19" t="s">
        <v>121</v>
      </c>
      <c r="C15" s="19">
        <v>1085</v>
      </c>
      <c r="D15" s="19">
        <v>1088</v>
      </c>
      <c r="E15" s="11">
        <f t="shared" si="0"/>
        <v>2.7649769585253456E-3</v>
      </c>
      <c r="F15" s="12">
        <f>D15/'Table 1 - ACT'!D$140</f>
        <v>3.257046206349444E-3</v>
      </c>
      <c r="G15" s="12">
        <f>C15/'Table 1 - ACT'!B$142</f>
        <v>1.6787713559830792E-2</v>
      </c>
      <c r="H15" s="12">
        <f>D15/'Table 1 - ACT'!B$143</f>
        <v>1.628523103174722E-2</v>
      </c>
    </row>
    <row r="16" spans="1:8" ht="12.75" thickBot="1" x14ac:dyDescent="0.25">
      <c r="A16" s="22" t="s">
        <v>70</v>
      </c>
      <c r="B16" s="19" t="s">
        <v>121</v>
      </c>
      <c r="C16" s="19">
        <v>4211</v>
      </c>
      <c r="D16" s="19">
        <v>4232</v>
      </c>
      <c r="E16" s="11">
        <f t="shared" si="0"/>
        <v>4.9869389693659467E-3</v>
      </c>
      <c r="F16" s="12">
        <f>D16/'Table 1 - ACT'!D$140</f>
        <v>1.2668951787932764E-2</v>
      </c>
      <c r="G16" s="12">
        <f>C16/'Table 1 - ACT'!B$142</f>
        <v>6.5154895668615181E-2</v>
      </c>
      <c r="H16" s="12">
        <f>D16/'Table 1 - ACT'!B$143</f>
        <v>6.334475893966382E-2</v>
      </c>
    </row>
    <row r="17" spans="1:8" ht="12.75" thickBot="1" x14ac:dyDescent="0.25">
      <c r="A17" s="22" t="s">
        <v>71</v>
      </c>
      <c r="B17" s="19" t="s">
        <v>121</v>
      </c>
      <c r="C17" s="19">
        <v>1289</v>
      </c>
      <c r="D17" s="19">
        <v>1304</v>
      </c>
      <c r="E17" s="11">
        <f t="shared" si="0"/>
        <v>1.1636927851047323E-2</v>
      </c>
      <c r="F17" s="12">
        <f>D17/'Table 1 - ACT'!D$140</f>
        <v>3.903665673786466E-3</v>
      </c>
      <c r="G17" s="12">
        <f>C17/'Table 1 - ACT'!B$142</f>
        <v>1.9944113160020177E-2</v>
      </c>
      <c r="H17" s="12">
        <f>D17/'Table 1 - ACT'!B$143</f>
        <v>1.9518328368932331E-2</v>
      </c>
    </row>
    <row r="18" spans="1:8" ht="12.75" thickBot="1" x14ac:dyDescent="0.25">
      <c r="A18" s="22" t="s">
        <v>141</v>
      </c>
      <c r="B18" s="19" t="s">
        <v>121</v>
      </c>
      <c r="C18" s="19">
        <v>71</v>
      </c>
      <c r="D18" s="19">
        <v>72</v>
      </c>
      <c r="E18" s="11">
        <f t="shared" si="0"/>
        <v>1.4084507042253521E-2</v>
      </c>
      <c r="F18" s="12">
        <f>D18/'Table 1 - ACT'!D$140</f>
        <v>2.1553982247900732E-4</v>
      </c>
      <c r="G18" s="12">
        <f>C18/'Table 1 - ACT'!B$142</f>
        <v>1.0985508412423837E-3</v>
      </c>
      <c r="H18" s="12">
        <f>D18/'Table 1 - ACT'!B$143</f>
        <v>1.0776991123950365E-3</v>
      </c>
    </row>
    <row r="19" spans="1:8" ht="12.75" thickBot="1" x14ac:dyDescent="0.25">
      <c r="A19" s="22" t="s">
        <v>72</v>
      </c>
      <c r="B19" s="19" t="s">
        <v>121</v>
      </c>
      <c r="C19" s="19">
        <v>2278</v>
      </c>
      <c r="D19" s="19">
        <v>2289</v>
      </c>
      <c r="E19" s="11">
        <f t="shared" si="0"/>
        <v>4.8287971905179982E-3</v>
      </c>
      <c r="F19" s="12">
        <f>D19/'Table 1 - ACT'!D$140</f>
        <v>6.8523701896451078E-3</v>
      </c>
      <c r="G19" s="12">
        <f>C19/'Table 1 - ACT'!B$142</f>
        <v>3.5246462202114789E-2</v>
      </c>
      <c r="H19" s="12">
        <f>D19/'Table 1 - ACT'!B$143</f>
        <v>3.4261850948225536E-2</v>
      </c>
    </row>
    <row r="20" spans="1:8" ht="12.75" thickBot="1" x14ac:dyDescent="0.25">
      <c r="A20" s="22" t="s">
        <v>117</v>
      </c>
      <c r="B20" s="19" t="s">
        <v>121</v>
      </c>
      <c r="C20" s="19">
        <v>28</v>
      </c>
      <c r="D20" s="19">
        <v>28</v>
      </c>
      <c r="E20" s="11">
        <f t="shared" si="0"/>
        <v>0</v>
      </c>
      <c r="F20" s="12">
        <f>D20/'Table 1 - ACT'!D$140</f>
        <v>8.3821042075169516E-5</v>
      </c>
      <c r="G20" s="12">
        <f>C20/'Table 1 - ACT'!B$142</f>
        <v>4.332313176730527E-4</v>
      </c>
      <c r="H20" s="12">
        <f>D20/'Table 1 - ACT'!B$143</f>
        <v>4.1910521037584757E-4</v>
      </c>
    </row>
    <row r="21" spans="1:8" ht="12.75" thickBot="1" x14ac:dyDescent="0.25">
      <c r="A21" s="22" t="s">
        <v>103</v>
      </c>
      <c r="B21" s="19" t="s">
        <v>121</v>
      </c>
      <c r="C21" s="19">
        <v>54</v>
      </c>
      <c r="D21" s="19">
        <v>54</v>
      </c>
      <c r="E21" s="11">
        <f t="shared" si="0"/>
        <v>0</v>
      </c>
      <c r="F21" s="12">
        <f>D21/'Table 1 - ACT'!D$140</f>
        <v>1.616548668592555E-4</v>
      </c>
      <c r="G21" s="12">
        <f>C21/'Table 1 - ACT'!B$142</f>
        <v>8.3551754122660165E-4</v>
      </c>
      <c r="H21" s="12">
        <f>D21/'Table 1 - ACT'!B$143</f>
        <v>8.0827433429627739E-4</v>
      </c>
    </row>
    <row r="22" spans="1:8" ht="12.75" thickBot="1" x14ac:dyDescent="0.25">
      <c r="A22" s="22" t="s">
        <v>73</v>
      </c>
      <c r="B22" s="19" t="s">
        <v>121</v>
      </c>
      <c r="C22" s="19">
        <v>2843</v>
      </c>
      <c r="D22" s="19">
        <v>2876</v>
      </c>
      <c r="E22" s="11">
        <f t="shared" si="0"/>
        <v>1.160745691171298E-2</v>
      </c>
      <c r="F22" s="12">
        <f>D22/'Table 1 - ACT'!D$140</f>
        <v>8.6096184645781254E-3</v>
      </c>
      <c r="G22" s="12">
        <f>C22/'Table 1 - ACT'!B$142</f>
        <v>4.39884512908746E-2</v>
      </c>
      <c r="H22" s="12">
        <f>D22/'Table 1 - ACT'!B$143</f>
        <v>4.3048092322890627E-2</v>
      </c>
    </row>
    <row r="23" spans="1:8" ht="12.75" thickBot="1" x14ac:dyDescent="0.25">
      <c r="A23" s="22" t="s">
        <v>163</v>
      </c>
      <c r="B23" s="19" t="s">
        <v>121</v>
      </c>
      <c r="C23" s="19">
        <v>7</v>
      </c>
      <c r="D23" s="19">
        <v>7</v>
      </c>
      <c r="E23" s="11">
        <f t="shared" si="0"/>
        <v>0</v>
      </c>
      <c r="F23" s="12">
        <f>D23/'Table 1 - ACT'!D$140</f>
        <v>2.0955260518792379E-5</v>
      </c>
      <c r="G23" s="12">
        <f>C23/'Table 1 - ACT'!B$142</f>
        <v>1.0830782941826317E-4</v>
      </c>
      <c r="H23" s="12">
        <f>D23/'Table 1 - ACT'!B$143</f>
        <v>1.0477630259396189E-4</v>
      </c>
    </row>
    <row r="24" spans="1:8" ht="12.75" thickBot="1" x14ac:dyDescent="0.25">
      <c r="A24" s="22" t="s">
        <v>145</v>
      </c>
      <c r="B24" s="19" t="s">
        <v>121</v>
      </c>
      <c r="C24" s="19">
        <v>32</v>
      </c>
      <c r="D24" s="19">
        <v>32</v>
      </c>
      <c r="E24" s="11">
        <f t="shared" si="0"/>
        <v>0</v>
      </c>
      <c r="F24" s="12">
        <f>D24/'Table 1 - ACT'!D$140</f>
        <v>9.579547665733658E-5</v>
      </c>
      <c r="G24" s="12">
        <f>C24/'Table 1 - ACT'!B$142</f>
        <v>4.9512150591206024E-4</v>
      </c>
      <c r="H24" s="12">
        <f>D24/'Table 1 - ACT'!B$143</f>
        <v>4.7897738328668294E-4</v>
      </c>
    </row>
    <row r="25" spans="1:8" ht="12.75" thickBot="1" x14ac:dyDescent="0.25">
      <c r="A25" s="22" t="s">
        <v>146</v>
      </c>
      <c r="B25" s="19" t="s">
        <v>121</v>
      </c>
      <c r="C25" s="19">
        <v>0</v>
      </c>
      <c r="D25" s="19">
        <v>0</v>
      </c>
      <c r="E25" s="11">
        <v>0</v>
      </c>
      <c r="F25" s="12">
        <f>D25/'Table 1 - ACT'!D$140</f>
        <v>0</v>
      </c>
      <c r="G25" s="12">
        <f>C25/'Table 1 - ACT'!B$142</f>
        <v>0</v>
      </c>
      <c r="H25" s="12">
        <f>D25/'Table 1 - ACT'!B$143</f>
        <v>0</v>
      </c>
    </row>
    <row r="26" spans="1:8" ht="12.75" thickBot="1" x14ac:dyDescent="0.25">
      <c r="A26" s="22" t="s">
        <v>74</v>
      </c>
      <c r="B26" s="19" t="s">
        <v>121</v>
      </c>
      <c r="C26" s="19">
        <v>5736</v>
      </c>
      <c r="D26" s="19">
        <v>5694</v>
      </c>
      <c r="E26" s="11">
        <f t="shared" si="0"/>
        <v>-7.3221757322175732E-3</v>
      </c>
      <c r="F26" s="12">
        <f>D26/'Table 1 - ACT'!D$140</f>
        <v>1.7045607627714829E-2</v>
      </c>
      <c r="G26" s="12">
        <f>C26/'Table 1 - ACT'!B$142</f>
        <v>8.8750529934736797E-2</v>
      </c>
      <c r="H26" s="12">
        <f>D26/'Table 1 - ACT'!B$143</f>
        <v>8.5228038138574144E-2</v>
      </c>
    </row>
    <row r="27" spans="1:8" ht="13.5" thickBot="1" x14ac:dyDescent="0.25">
      <c r="A27" s="13" t="s">
        <v>1</v>
      </c>
      <c r="B27" s="26"/>
      <c r="C27" s="31">
        <f>SUM(C3:C26)</f>
        <v>67019</v>
      </c>
      <c r="D27" s="31">
        <f>SUM(D3:D26)</f>
        <v>67643</v>
      </c>
      <c r="E27" s="32">
        <f t="shared" si="0"/>
        <v>9.3107924618391798E-3</v>
      </c>
      <c r="F27" s="16">
        <f>D27/'Table 1 - ACT'!D$140</f>
        <v>0.20249666961038185</v>
      </c>
      <c r="G27" s="18"/>
      <c r="H27" s="18"/>
    </row>
  </sheetData>
  <mergeCells count="8">
    <mergeCell ref="H1:H2"/>
    <mergeCell ref="D1:D2"/>
    <mergeCell ref="A1:A2"/>
    <mergeCell ref="B1:B2"/>
    <mergeCell ref="C1:C2"/>
    <mergeCell ref="E1:E2"/>
    <mergeCell ref="F1:F2"/>
    <mergeCell ref="G1: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C30"/>
  <sheetViews>
    <sheetView workbookViewId="0">
      <selection activeCell="D1" sqref="D1:D2"/>
    </sheetView>
  </sheetViews>
  <sheetFormatPr defaultRowHeight="11.25" x14ac:dyDescent="0.15"/>
  <cols>
    <col min="1" max="1" width="30.28515625" style="34" bestFit="1" customWidth="1"/>
    <col min="2" max="2" width="16.85546875" style="34" customWidth="1"/>
    <col min="3" max="3" width="15.28515625" style="34" bestFit="1" customWidth="1"/>
    <col min="4" max="4" width="15.42578125" style="34" customWidth="1"/>
    <col min="5" max="5" width="14.85546875" style="34" bestFit="1" customWidth="1"/>
    <col min="6" max="6" width="13.85546875" style="34" bestFit="1" customWidth="1"/>
    <col min="7" max="16384" width="9.140625" style="34"/>
  </cols>
  <sheetData>
    <row r="1" spans="1:81" s="33" customFormat="1" x14ac:dyDescent="0.15">
      <c r="A1" s="27" t="s">
        <v>113</v>
      </c>
      <c r="B1" s="28" t="s">
        <v>122</v>
      </c>
      <c r="C1" s="28" t="s">
        <v>157</v>
      </c>
      <c r="D1" s="28" t="s">
        <v>165</v>
      </c>
      <c r="E1" s="28" t="s">
        <v>162</v>
      </c>
      <c r="F1" s="28" t="s">
        <v>125</v>
      </c>
      <c r="G1" s="28" t="s">
        <v>159</v>
      </c>
      <c r="H1" s="28" t="s">
        <v>160</v>
      </c>
    </row>
    <row r="2" spans="1:81" s="35" customFormat="1" ht="31.5" customHeight="1" thickBot="1" x14ac:dyDescent="0.2">
      <c r="A2" s="29"/>
      <c r="B2" s="30"/>
      <c r="C2" s="30"/>
      <c r="D2" s="39"/>
      <c r="E2" s="30"/>
      <c r="F2" s="30"/>
      <c r="G2" s="30"/>
      <c r="H2" s="30"/>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row>
    <row r="3" spans="1:81" s="36" customFormat="1" ht="12" thickBot="1" x14ac:dyDescent="0.2">
      <c r="A3" s="22" t="s">
        <v>6</v>
      </c>
      <c r="B3" s="19" t="s">
        <v>120</v>
      </c>
      <c r="C3" s="19">
        <v>1855</v>
      </c>
      <c r="D3" s="19">
        <v>1795</v>
      </c>
      <c r="E3" s="20">
        <f>(D3-C3)/C3</f>
        <v>-3.2345013477088951E-2</v>
      </c>
      <c r="F3" s="21">
        <f>D3/'Table 1 - ACT'!D$140</f>
        <v>5.3735275187474741E-3</v>
      </c>
      <c r="G3" s="21">
        <f>C3/'Table 1 - ACT'!B$142</f>
        <v>2.8701574795839742E-2</v>
      </c>
      <c r="H3" s="21">
        <f>D3/'Table 1 - ACT'!B$143</f>
        <v>2.6867637593737372E-2</v>
      </c>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row>
    <row r="4" spans="1:81" s="35" customFormat="1" ht="12" thickBot="1" x14ac:dyDescent="0.2">
      <c r="A4" s="22" t="s">
        <v>2</v>
      </c>
      <c r="B4" s="19" t="s">
        <v>120</v>
      </c>
      <c r="C4" s="19">
        <v>4678</v>
      </c>
      <c r="D4" s="19">
        <v>5033</v>
      </c>
      <c r="E4" s="20">
        <f t="shared" ref="E4:E30" si="0">(D4-C4)/C4</f>
        <v>7.5887131252672088E-2</v>
      </c>
      <c r="F4" s="21">
        <f>D4/'Table 1 - ACT'!D$140</f>
        <v>1.5066832313011719E-2</v>
      </c>
      <c r="G4" s="21">
        <f>C4/'Table 1 - ACT'!B$142</f>
        <v>7.2380575145519307E-2</v>
      </c>
      <c r="H4" s="21">
        <f>D4/'Table 1 - ACT'!B$143</f>
        <v>7.5334161565058594E-2</v>
      </c>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row>
    <row r="5" spans="1:81" s="35" customFormat="1" ht="12" thickBot="1" x14ac:dyDescent="0.2">
      <c r="A5" s="22" t="s">
        <v>130</v>
      </c>
      <c r="B5" s="19" t="s">
        <v>120</v>
      </c>
      <c r="C5" s="19">
        <v>11</v>
      </c>
      <c r="D5" s="19">
        <v>11</v>
      </c>
      <c r="E5" s="20">
        <f t="shared" si="0"/>
        <v>0</v>
      </c>
      <c r="F5" s="21">
        <f>D5/'Table 1 - ACT'!D$140</f>
        <v>3.2929695100959453E-5</v>
      </c>
      <c r="G5" s="21">
        <f>C5/'Table 1 - ACT'!B$142</f>
        <v>1.701980176572707E-4</v>
      </c>
      <c r="H5" s="21">
        <f>D5/'Table 1 - ACT'!B$143</f>
        <v>1.6464847550479725E-4</v>
      </c>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row>
    <row r="6" spans="1:81" s="36" customFormat="1" ht="12" thickBot="1" x14ac:dyDescent="0.2">
      <c r="A6" s="22" t="s">
        <v>131</v>
      </c>
      <c r="B6" s="19" t="s">
        <v>120</v>
      </c>
      <c r="C6" s="19">
        <v>13</v>
      </c>
      <c r="D6" s="19">
        <v>13</v>
      </c>
      <c r="E6" s="20">
        <f t="shared" si="0"/>
        <v>0</v>
      </c>
      <c r="F6" s="21">
        <f>D6/'Table 1 - ACT'!D$140</f>
        <v>3.8916912392042985E-5</v>
      </c>
      <c r="G6" s="21">
        <f>C6/'Table 1 - ACT'!B$142</f>
        <v>2.0114311177677448E-4</v>
      </c>
      <c r="H6" s="21">
        <f>D6/'Table 1 - ACT'!B$143</f>
        <v>1.9458456196021494E-4</v>
      </c>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row>
    <row r="7" spans="1:81" s="36" customFormat="1" ht="12" thickBot="1" x14ac:dyDescent="0.2">
      <c r="A7" s="22" t="s">
        <v>7</v>
      </c>
      <c r="B7" s="19" t="s">
        <v>120</v>
      </c>
      <c r="C7" s="19">
        <v>4301</v>
      </c>
      <c r="D7" s="19">
        <v>4537</v>
      </c>
      <c r="E7" s="20">
        <f t="shared" si="0"/>
        <v>5.4870960241804233E-2</v>
      </c>
      <c r="F7" s="21">
        <f>D7/'Table 1 - ACT'!D$140</f>
        <v>1.3582002424823002E-2</v>
      </c>
      <c r="G7" s="21">
        <f>C7/'Table 1 - ACT'!B$142</f>
        <v>6.6547424903992847E-2</v>
      </c>
      <c r="H7" s="21">
        <f>D7/'Table 1 - ACT'!B$143</f>
        <v>6.7910012124115016E-2</v>
      </c>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row>
    <row r="8" spans="1:81" s="35" customFormat="1" ht="12" thickBot="1" x14ac:dyDescent="0.2">
      <c r="A8" s="22" t="s">
        <v>8</v>
      </c>
      <c r="B8" s="19" t="s">
        <v>120</v>
      </c>
      <c r="C8" s="19">
        <v>2228</v>
      </c>
      <c r="D8" s="19">
        <v>2282</v>
      </c>
      <c r="E8" s="20">
        <f t="shared" si="0"/>
        <v>2.423698384201077E-2</v>
      </c>
      <c r="F8" s="21">
        <f>D8/'Table 1 - ACT'!D$140</f>
        <v>6.831414929126315E-3</v>
      </c>
      <c r="G8" s="21">
        <f>C8/'Table 1 - ACT'!B$142</f>
        <v>3.4472834849127193E-2</v>
      </c>
      <c r="H8" s="21">
        <f>D8/'Table 1 - ACT'!B$143</f>
        <v>3.4157074645631579E-2</v>
      </c>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row>
    <row r="9" spans="1:81" s="36" customFormat="1" ht="12" thickBot="1" x14ac:dyDescent="0.2">
      <c r="A9" s="22" t="s">
        <v>9</v>
      </c>
      <c r="B9" s="19" t="s">
        <v>120</v>
      </c>
      <c r="C9" s="19">
        <v>2229</v>
      </c>
      <c r="D9" s="19">
        <v>2212</v>
      </c>
      <c r="E9" s="20">
        <f t="shared" si="0"/>
        <v>-7.6267384477344104E-3</v>
      </c>
      <c r="F9" s="21">
        <f>D9/'Table 1 - ACT'!D$140</f>
        <v>6.6218623239383918E-3</v>
      </c>
      <c r="G9" s="21">
        <f>C9/'Table 1 - ACT'!B$142</f>
        <v>3.4488307396186947E-2</v>
      </c>
      <c r="H9" s="21">
        <f>D9/'Table 1 - ACT'!B$143</f>
        <v>3.310931161969196E-2</v>
      </c>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row>
    <row r="10" spans="1:81" s="35" customFormat="1" ht="12" thickBot="1" x14ac:dyDescent="0.2">
      <c r="A10" s="22" t="s">
        <v>10</v>
      </c>
      <c r="B10" s="19" t="s">
        <v>120</v>
      </c>
      <c r="C10" s="19">
        <v>5038</v>
      </c>
      <c r="D10" s="19">
        <v>5086</v>
      </c>
      <c r="E10" s="20">
        <f t="shared" si="0"/>
        <v>9.5275903136165137E-3</v>
      </c>
      <c r="F10" s="21">
        <f>D10/'Table 1 - ACT'!D$140</f>
        <v>1.5225493571225433E-2</v>
      </c>
      <c r="G10" s="21">
        <f>C10/'Table 1 - ACT'!B$142</f>
        <v>7.7950692087029982E-2</v>
      </c>
      <c r="H10" s="21">
        <f>D10/'Table 1 - ACT'!B$143</f>
        <v>7.6127467856127173E-2</v>
      </c>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row>
    <row r="11" spans="1:81" s="35" customFormat="1" ht="12" thickBot="1" x14ac:dyDescent="0.2">
      <c r="A11" s="22" t="s">
        <v>11</v>
      </c>
      <c r="B11" s="19" t="s">
        <v>120</v>
      </c>
      <c r="C11" s="19">
        <v>3868</v>
      </c>
      <c r="D11" s="19">
        <v>3871</v>
      </c>
      <c r="E11" s="20">
        <f t="shared" si="0"/>
        <v>7.7559462254395031E-4</v>
      </c>
      <c r="F11" s="21">
        <f>D11/'Table 1 - ACT'!D$140</f>
        <v>1.1588259066892185E-2</v>
      </c>
      <c r="G11" s="21">
        <f>C11/'Table 1 - ACT'!B$142</f>
        <v>5.9847812027120278E-2</v>
      </c>
      <c r="H11" s="21">
        <f>D11/'Table 1 - ACT'!B$143</f>
        <v>5.7941295334460928E-2</v>
      </c>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row>
    <row r="12" spans="1:81" s="36" customFormat="1" ht="12" thickBot="1" x14ac:dyDescent="0.2">
      <c r="A12" s="22" t="s">
        <v>12</v>
      </c>
      <c r="B12" s="19" t="s">
        <v>120</v>
      </c>
      <c r="C12" s="19">
        <v>3427</v>
      </c>
      <c r="D12" s="19">
        <v>3408</v>
      </c>
      <c r="E12" s="20">
        <f t="shared" si="0"/>
        <v>-5.544207761890867E-3</v>
      </c>
      <c r="F12" s="21">
        <f>D12/'Table 1 - ACT'!D$140</f>
        <v>1.0202218264006347E-2</v>
      </c>
      <c r="G12" s="21">
        <f>C12/'Table 1 - ACT'!B$142</f>
        <v>5.3024418773769705E-2</v>
      </c>
      <c r="H12" s="21">
        <f>D12/'Table 1 - ACT'!B$143</f>
        <v>5.1011091320031732E-2</v>
      </c>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row>
    <row r="13" spans="1:81" s="35" customFormat="1" ht="12" thickBot="1" x14ac:dyDescent="0.2">
      <c r="A13" s="22" t="s">
        <v>13</v>
      </c>
      <c r="B13" s="19" t="s">
        <v>120</v>
      </c>
      <c r="C13" s="19">
        <v>2615</v>
      </c>
      <c r="D13" s="19">
        <v>2611</v>
      </c>
      <c r="E13" s="20">
        <f t="shared" si="0"/>
        <v>-1.5296367112810707E-3</v>
      </c>
      <c r="F13" s="21">
        <f>D13/'Table 1 - ACT'!D$140</f>
        <v>7.8163121735095563E-3</v>
      </c>
      <c r="G13" s="21">
        <f>C13/'Table 1 - ACT'!B$142</f>
        <v>4.0460710561251174E-2</v>
      </c>
      <c r="H13" s="21">
        <f>D13/'Table 1 - ACT'!B$143</f>
        <v>3.9081560867547785E-2</v>
      </c>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row>
    <row r="14" spans="1:81" s="36" customFormat="1" ht="12" thickBot="1" x14ac:dyDescent="0.2">
      <c r="A14" s="22" t="s">
        <v>14</v>
      </c>
      <c r="B14" s="19" t="s">
        <v>120</v>
      </c>
      <c r="C14" s="19">
        <v>1629</v>
      </c>
      <c r="D14" s="19">
        <v>1606</v>
      </c>
      <c r="E14" s="20">
        <f t="shared" si="0"/>
        <v>-1.4119091467157766E-2</v>
      </c>
      <c r="F14" s="21">
        <f>D14/'Table 1 - ACT'!D$140</f>
        <v>4.8077354847400802E-3</v>
      </c>
      <c r="G14" s="21">
        <f>C14/'Table 1 - ACT'!B$142</f>
        <v>2.5204779160335818E-2</v>
      </c>
      <c r="H14" s="21">
        <f>D14/'Table 1 - ACT'!B$143</f>
        <v>2.4038677423700399E-2</v>
      </c>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row>
    <row r="15" spans="1:81" s="35" customFormat="1" ht="12" thickBot="1" x14ac:dyDescent="0.2">
      <c r="A15" s="22" t="s">
        <v>16</v>
      </c>
      <c r="B15" s="19" t="s">
        <v>120</v>
      </c>
      <c r="C15" s="19">
        <v>2184</v>
      </c>
      <c r="D15" s="19">
        <v>2166</v>
      </c>
      <c r="E15" s="20">
        <f t="shared" si="0"/>
        <v>-8.241758241758242E-3</v>
      </c>
      <c r="F15" s="21">
        <f>D15/'Table 1 - ACT'!D$140</f>
        <v>6.4841563262434702E-3</v>
      </c>
      <c r="G15" s="21">
        <f>C15/'Table 1 - ACT'!B$142</f>
        <v>3.3792042778498114E-2</v>
      </c>
      <c r="H15" s="21">
        <f>D15/'Table 1 - ACT'!B$143</f>
        <v>3.2420781631217352E-2</v>
      </c>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row>
    <row r="16" spans="1:81" s="36" customFormat="1" ht="12" thickBot="1" x14ac:dyDescent="0.2">
      <c r="A16" s="22" t="s">
        <v>17</v>
      </c>
      <c r="B16" s="19" t="s">
        <v>120</v>
      </c>
      <c r="C16" s="19">
        <v>2445</v>
      </c>
      <c r="D16" s="19">
        <v>2421</v>
      </c>
      <c r="E16" s="20">
        <f t="shared" si="0"/>
        <v>-9.8159509202453993E-3</v>
      </c>
      <c r="F16" s="21">
        <f>D16/'Table 1 - ACT'!D$140</f>
        <v>7.2475265308566215E-3</v>
      </c>
      <c r="G16" s="21">
        <f>C16/'Table 1 - ACT'!B$142</f>
        <v>3.7830377561093351E-2</v>
      </c>
      <c r="H16" s="21">
        <f>D16/'Table 1 - ACT'!B$143</f>
        <v>3.6237632654283106E-2</v>
      </c>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row>
    <row r="17" spans="1:81" s="35" customFormat="1" ht="12" thickBot="1" x14ac:dyDescent="0.2">
      <c r="A17" s="22" t="s">
        <v>18</v>
      </c>
      <c r="B17" s="19" t="s">
        <v>120</v>
      </c>
      <c r="C17" s="19">
        <v>4078</v>
      </c>
      <c r="D17" s="19">
        <v>4343</v>
      </c>
      <c r="E17" s="20">
        <f t="shared" si="0"/>
        <v>6.4982834722903379E-2</v>
      </c>
      <c r="F17" s="21">
        <f>D17/'Table 1 - ACT'!D$140</f>
        <v>1.3001242347587899E-2</v>
      </c>
      <c r="G17" s="21">
        <f>C17/'Table 1 - ACT'!B$142</f>
        <v>6.3097046909668178E-2</v>
      </c>
      <c r="H17" s="21">
        <f>D17/'Table 1 - ACT'!B$143</f>
        <v>6.5006211737939495E-2</v>
      </c>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row>
    <row r="18" spans="1:81" s="36" customFormat="1" ht="12" thickBot="1" x14ac:dyDescent="0.2">
      <c r="A18" s="22" t="s">
        <v>20</v>
      </c>
      <c r="B18" s="19" t="s">
        <v>120</v>
      </c>
      <c r="C18" s="19">
        <v>2724</v>
      </c>
      <c r="D18" s="19">
        <v>2675</v>
      </c>
      <c r="E18" s="20">
        <f t="shared" si="0"/>
        <v>-1.7988252569750368E-2</v>
      </c>
      <c r="F18" s="21">
        <f>D18/'Table 1 - ACT'!D$140</f>
        <v>8.0079031268242302E-3</v>
      </c>
      <c r="G18" s="21">
        <f>C18/'Table 1 - ACT'!B$142</f>
        <v>4.2147218190764127E-2</v>
      </c>
      <c r="H18" s="21">
        <f>D18/'Table 1 - ACT'!B$143</f>
        <v>4.0039515634121149E-2</v>
      </c>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row>
    <row r="19" spans="1:81" s="35" customFormat="1" ht="12" thickBot="1" x14ac:dyDescent="0.2">
      <c r="A19" s="22" t="s">
        <v>5</v>
      </c>
      <c r="B19" s="19" t="s">
        <v>120</v>
      </c>
      <c r="C19" s="19">
        <v>1297</v>
      </c>
      <c r="D19" s="19">
        <v>1299</v>
      </c>
      <c r="E19" s="20">
        <f t="shared" si="0"/>
        <v>1.5420200462606013E-3</v>
      </c>
      <c r="F19" s="21">
        <f>D19/'Table 1 - ACT'!D$140</f>
        <v>3.8886976305587571E-3</v>
      </c>
      <c r="G19" s="21">
        <f>C19/'Table 1 - ACT'!B$142</f>
        <v>2.0067893536498193E-2</v>
      </c>
      <c r="H19" s="21">
        <f>D19/'Table 1 - ACT'!B$143</f>
        <v>1.9443488152793786E-2</v>
      </c>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row>
    <row r="20" spans="1:81" s="35" customFormat="1" ht="12" thickBot="1" x14ac:dyDescent="0.2">
      <c r="A20" s="22" t="s">
        <v>114</v>
      </c>
      <c r="B20" s="19" t="s">
        <v>120</v>
      </c>
      <c r="C20" s="19">
        <v>4648</v>
      </c>
      <c r="D20" s="19">
        <v>4796</v>
      </c>
      <c r="E20" s="20">
        <f t="shared" si="0"/>
        <v>3.1841652323580036E-2</v>
      </c>
      <c r="F20" s="21">
        <f>D20/'Table 1 - ACT'!D$140</f>
        <v>1.4357347064018321E-2</v>
      </c>
      <c r="G20" s="21">
        <f>C20/'Table 1 - ACT'!B$142</f>
        <v>7.1916398733726752E-2</v>
      </c>
      <c r="H20" s="21">
        <f>D20/'Table 1 - ACT'!B$143</f>
        <v>7.178673532009161E-2</v>
      </c>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row>
    <row r="21" spans="1:81" s="35" customFormat="1" ht="12" thickBot="1" x14ac:dyDescent="0.2">
      <c r="A21" s="22" t="s">
        <v>138</v>
      </c>
      <c r="B21" s="19" t="s">
        <v>120</v>
      </c>
      <c r="C21" s="19">
        <v>81</v>
      </c>
      <c r="D21" s="19">
        <v>82</v>
      </c>
      <c r="E21" s="20">
        <f t="shared" si="0"/>
        <v>1.2345679012345678E-2</v>
      </c>
      <c r="F21" s="21">
        <f>D21/'Table 1 - ACT'!D$140</f>
        <v>2.45475908934425E-4</v>
      </c>
      <c r="G21" s="21">
        <f>C21/'Table 1 - ACT'!B$142</f>
        <v>1.2532763118399024E-3</v>
      </c>
      <c r="H21" s="21">
        <f>D21/'Table 1 - ACT'!B$143</f>
        <v>1.2273795446721249E-3</v>
      </c>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row>
    <row r="22" spans="1:81" s="36" customFormat="1" ht="12" thickBot="1" x14ac:dyDescent="0.2">
      <c r="A22" s="22" t="s">
        <v>21</v>
      </c>
      <c r="B22" s="19" t="s">
        <v>120</v>
      </c>
      <c r="C22" s="19">
        <v>2206</v>
      </c>
      <c r="D22" s="19">
        <v>2271</v>
      </c>
      <c r="E22" s="20">
        <f t="shared" si="0"/>
        <v>2.9465095194922939E-2</v>
      </c>
      <c r="F22" s="21">
        <f>D22/'Table 1 - ACT'!D$140</f>
        <v>6.7984852340253555E-3</v>
      </c>
      <c r="G22" s="21">
        <f>C22/'Table 1 - ACT'!B$142</f>
        <v>3.413243881381265E-2</v>
      </c>
      <c r="H22" s="21">
        <f>D22/'Table 1 - ACT'!B$143</f>
        <v>3.399242617012678E-2</v>
      </c>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row>
    <row r="23" spans="1:81" s="36" customFormat="1" ht="12" thickBot="1" x14ac:dyDescent="0.2">
      <c r="A23" s="22" t="s">
        <v>164</v>
      </c>
      <c r="B23" s="19" t="s">
        <v>120</v>
      </c>
      <c r="C23" s="19">
        <v>2004</v>
      </c>
      <c r="D23" s="19">
        <v>1976</v>
      </c>
      <c r="E23" s="20">
        <f t="shared" si="0"/>
        <v>-1.3972055888223553E-2</v>
      </c>
      <c r="F23" s="21">
        <f>D23/'Table 1 - ACT'!D$140</f>
        <v>5.9153706835905345E-3</v>
      </c>
      <c r="G23" s="21">
        <f>C23/'Table 1 - ACT'!B$142</f>
        <v>3.1006984307742774E-2</v>
      </c>
      <c r="H23" s="21">
        <f>D23/'Table 1 - ACT'!B$143</f>
        <v>2.9576853417952673E-2</v>
      </c>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row>
    <row r="24" spans="1:81" s="35" customFormat="1" ht="12" thickBot="1" x14ac:dyDescent="0.2">
      <c r="A24" s="22" t="s">
        <v>22</v>
      </c>
      <c r="B24" s="19" t="s">
        <v>120</v>
      </c>
      <c r="C24" s="19">
        <v>2387</v>
      </c>
      <c r="D24" s="19">
        <v>2368</v>
      </c>
      <c r="E24" s="20">
        <f t="shared" si="0"/>
        <v>-7.9597821533305413E-3</v>
      </c>
      <c r="F24" s="21">
        <f>D24/'Table 1 - ACT'!D$140</f>
        <v>7.0888652726429071E-3</v>
      </c>
      <c r="G24" s="21">
        <f>C24/'Table 1 - ACT'!B$142</f>
        <v>3.6932969831627742E-2</v>
      </c>
      <c r="H24" s="21">
        <f>D24/'Table 1 - ACT'!B$143</f>
        <v>3.544432636321454E-2</v>
      </c>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row>
    <row r="25" spans="1:81" s="36" customFormat="1" ht="12" thickBot="1" x14ac:dyDescent="0.2">
      <c r="A25" s="22" t="s">
        <v>23</v>
      </c>
      <c r="B25" s="19" t="s">
        <v>120</v>
      </c>
      <c r="C25" s="19">
        <v>2021</v>
      </c>
      <c r="D25" s="19">
        <v>2088</v>
      </c>
      <c r="E25" s="20">
        <f t="shared" si="0"/>
        <v>3.3151904997525974E-2</v>
      </c>
      <c r="F25" s="21">
        <f>D25/'Table 1 - ACT'!D$140</f>
        <v>6.2506548518912125E-3</v>
      </c>
      <c r="G25" s="21">
        <f>C25/'Table 1 - ACT'!B$142</f>
        <v>3.1270017607758556E-2</v>
      </c>
      <c r="H25" s="21">
        <f>D25/'Table 1 - ACT'!B$143</f>
        <v>3.1253274259456058E-2</v>
      </c>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row>
    <row r="26" spans="1:81" s="36" customFormat="1" ht="12" thickBot="1" x14ac:dyDescent="0.2">
      <c r="A26" s="22" t="s">
        <v>24</v>
      </c>
      <c r="B26" s="19" t="s">
        <v>120</v>
      </c>
      <c r="C26" s="19">
        <v>2059</v>
      </c>
      <c r="D26" s="19">
        <v>1999</v>
      </c>
      <c r="E26" s="20">
        <f t="shared" si="0"/>
        <v>-2.9140359397765905E-2</v>
      </c>
      <c r="F26" s="21">
        <f>D26/'Table 1 - ACT'!D$140</f>
        <v>5.9842236824379945E-3</v>
      </c>
      <c r="G26" s="21">
        <f>C26/'Table 1 - ACT'!B$142</f>
        <v>3.1857974396029123E-2</v>
      </c>
      <c r="H26" s="21">
        <f>D26/'Table 1 - ACT'!B$143</f>
        <v>2.9921118412189973E-2</v>
      </c>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row>
    <row r="27" spans="1:81" s="35" customFormat="1" ht="12" thickBot="1" x14ac:dyDescent="0.2">
      <c r="A27" s="22" t="s">
        <v>25</v>
      </c>
      <c r="B27" s="19" t="s">
        <v>120</v>
      </c>
      <c r="C27" s="19">
        <v>1967</v>
      </c>
      <c r="D27" s="19">
        <v>1978</v>
      </c>
      <c r="E27" s="20">
        <f t="shared" si="0"/>
        <v>5.5922724961870868E-3</v>
      </c>
      <c r="F27" s="21">
        <f>D27/'Table 1 - ACT'!D$140</f>
        <v>5.9213579008816179E-3</v>
      </c>
      <c r="G27" s="21">
        <f>C27/'Table 1 - ACT'!B$142</f>
        <v>3.0434500066531953E-2</v>
      </c>
      <c r="H27" s="21">
        <f>D27/'Table 1 - ACT'!B$143</f>
        <v>2.960678950440809E-2</v>
      </c>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row>
    <row r="28" spans="1:81" s="36" customFormat="1" ht="12" thickBot="1" x14ac:dyDescent="0.2">
      <c r="A28" s="22" t="s">
        <v>142</v>
      </c>
      <c r="B28" s="19" t="s">
        <v>120</v>
      </c>
      <c r="C28" s="19">
        <v>1432</v>
      </c>
      <c r="D28" s="19">
        <v>2052</v>
      </c>
      <c r="E28" s="20">
        <f t="shared" si="0"/>
        <v>0.43296089385474862</v>
      </c>
      <c r="F28" s="21">
        <f>D28/'Table 1 - ACT'!D$140</f>
        <v>6.1428849406517088E-3</v>
      </c>
      <c r="G28" s="21">
        <f>C28/'Table 1 - ACT'!B$142</f>
        <v>2.2156687389564694E-2</v>
      </c>
      <c r="H28" s="21">
        <f>D28/'Table 1 - ACT'!B$143</f>
        <v>3.0714424703258542E-2</v>
      </c>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row>
    <row r="29" spans="1:81" ht="12" thickBot="1" x14ac:dyDescent="0.2">
      <c r="A29" s="22" t="s">
        <v>26</v>
      </c>
      <c r="B29" s="19" t="s">
        <v>120</v>
      </c>
      <c r="C29" s="19">
        <v>2051</v>
      </c>
      <c r="D29" s="19">
        <v>2065</v>
      </c>
      <c r="E29" s="20">
        <f t="shared" si="0"/>
        <v>6.8259385665529011E-3</v>
      </c>
      <c r="F29" s="21">
        <f>D29/'Table 1 - ACT'!D$140</f>
        <v>6.1818018530437517E-3</v>
      </c>
      <c r="G29" s="21">
        <f>C29/'Table 1 - ACT'!B$142</f>
        <v>3.1734194019551111E-2</v>
      </c>
      <c r="H29" s="21">
        <f>D29/'Table 1 - ACT'!B$143</f>
        <v>3.0909009265218758E-2</v>
      </c>
    </row>
    <row r="30" spans="1:81" ht="13.5" thickBot="1" x14ac:dyDescent="0.2">
      <c r="A30" s="13" t="s">
        <v>1</v>
      </c>
      <c r="B30" s="26"/>
      <c r="C30" s="31">
        <f>SUM(C3:C29)</f>
        <v>65476</v>
      </c>
      <c r="D30" s="31">
        <f>SUM(D3:D29)</f>
        <v>67044</v>
      </c>
      <c r="E30" s="32">
        <f t="shared" si="0"/>
        <v>2.3947706029690267E-2</v>
      </c>
      <c r="F30" s="32">
        <f>D30/'Table 1 - ACT'!D$140</f>
        <v>0.20070349803170232</v>
      </c>
      <c r="G30" s="18"/>
      <c r="H30" s="18"/>
    </row>
  </sheetData>
  <mergeCells count="8">
    <mergeCell ref="H1:H2"/>
    <mergeCell ref="D1:D2"/>
    <mergeCell ref="A1:A2"/>
    <mergeCell ref="B1:B2"/>
    <mergeCell ref="C1:C2"/>
    <mergeCell ref="E1:E2"/>
    <mergeCell ref="F1:F2"/>
    <mergeCell ref="G1:G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workbookViewId="0">
      <selection activeCell="D1" sqref="D1:D2"/>
    </sheetView>
  </sheetViews>
  <sheetFormatPr defaultRowHeight="12" x14ac:dyDescent="0.2"/>
  <cols>
    <col min="1" max="1" width="26.42578125" style="8" customWidth="1"/>
    <col min="2" max="2" width="16.85546875" style="8" customWidth="1"/>
    <col min="3" max="3" width="15.140625" style="8" customWidth="1"/>
    <col min="4" max="4" width="15.7109375" style="8" customWidth="1"/>
    <col min="5" max="5" width="15.28515625" style="8" customWidth="1"/>
    <col min="6" max="6" width="13.42578125" style="8" customWidth="1"/>
    <col min="7" max="16384" width="9.140625" style="8"/>
  </cols>
  <sheetData>
    <row r="1" spans="1:8" x14ac:dyDescent="0.2">
      <c r="A1" s="27" t="s">
        <v>113</v>
      </c>
      <c r="B1" s="28" t="s">
        <v>122</v>
      </c>
      <c r="C1" s="28" t="s">
        <v>157</v>
      </c>
      <c r="D1" s="28" t="s">
        <v>165</v>
      </c>
      <c r="E1" s="28" t="s">
        <v>162</v>
      </c>
      <c r="F1" s="28" t="s">
        <v>125</v>
      </c>
      <c r="G1" s="28" t="s">
        <v>159</v>
      </c>
      <c r="H1" s="28" t="s">
        <v>160</v>
      </c>
    </row>
    <row r="2" spans="1:8" ht="33.75" customHeight="1" thickBot="1" x14ac:dyDescent="0.25">
      <c r="A2" s="29"/>
      <c r="B2" s="30"/>
      <c r="C2" s="30"/>
      <c r="D2" s="39"/>
      <c r="E2" s="30"/>
      <c r="F2" s="30"/>
      <c r="G2" s="30"/>
      <c r="H2" s="30"/>
    </row>
    <row r="3" spans="1:8" ht="12.75" thickBot="1" x14ac:dyDescent="0.25">
      <c r="A3" s="22" t="s">
        <v>39</v>
      </c>
      <c r="B3" s="19" t="s">
        <v>128</v>
      </c>
      <c r="C3" s="19">
        <v>703</v>
      </c>
      <c r="D3" s="19">
        <v>704</v>
      </c>
      <c r="E3" s="20">
        <f>(D3-C3)/C3</f>
        <v>1.4224751066856331E-3</v>
      </c>
      <c r="F3" s="21">
        <f>D3/'Table 1 - ACT'!D$140</f>
        <v>2.107500486461405E-3</v>
      </c>
      <c r="G3" s="21">
        <f>C3/'Table 1 - ACT'!B$142</f>
        <v>1.0877200583005573E-2</v>
      </c>
      <c r="H3" s="21">
        <f>D3/'Table 1 - ACT'!B$143</f>
        <v>1.0537502432307024E-2</v>
      </c>
    </row>
    <row r="4" spans="1:8" ht="12.75" thickBot="1" x14ac:dyDescent="0.25">
      <c r="A4" s="22" t="s">
        <v>40</v>
      </c>
      <c r="B4" s="19" t="s">
        <v>128</v>
      </c>
      <c r="C4" s="19">
        <v>4069</v>
      </c>
      <c r="D4" s="19">
        <v>4118</v>
      </c>
      <c r="E4" s="20">
        <f t="shared" ref="E4:E34" si="0">(D4-C4)/C4</f>
        <v>1.204227082821332E-2</v>
      </c>
      <c r="F4" s="21">
        <f>D4/'Table 1 - ACT'!D$140</f>
        <v>1.2327680402341001E-2</v>
      </c>
      <c r="G4" s="21">
        <f>C4/'Table 1 - ACT'!B$142</f>
        <v>6.2957793986130411E-2</v>
      </c>
      <c r="H4" s="21">
        <f>D4/'Table 1 - ACT'!B$143</f>
        <v>6.1638402011705007E-2</v>
      </c>
    </row>
    <row r="5" spans="1:8" ht="12.75" thickBot="1" x14ac:dyDescent="0.25">
      <c r="A5" s="22" t="s">
        <v>108</v>
      </c>
      <c r="B5" s="19" t="s">
        <v>128</v>
      </c>
      <c r="C5" s="19">
        <v>1393</v>
      </c>
      <c r="D5" s="19">
        <v>1441</v>
      </c>
      <c r="E5" s="20">
        <f t="shared" si="0"/>
        <v>3.4458004307250538E-2</v>
      </c>
      <c r="F5" s="21">
        <f>D5/'Table 1 - ACT'!D$140</f>
        <v>4.3137900582256878E-3</v>
      </c>
      <c r="G5" s="21">
        <f>C5/'Table 1 - ACT'!B$142</f>
        <v>2.1553258054234373E-2</v>
      </c>
      <c r="H5" s="21">
        <f>D5/'Table 1 - ACT'!B$143</f>
        <v>2.1568950291128441E-2</v>
      </c>
    </row>
    <row r="6" spans="1:8" ht="12.75" thickBot="1" x14ac:dyDescent="0.25">
      <c r="A6" s="22" t="s">
        <v>95</v>
      </c>
      <c r="B6" s="19" t="s">
        <v>128</v>
      </c>
      <c r="C6" s="19">
        <v>0</v>
      </c>
      <c r="D6" s="19">
        <v>0</v>
      </c>
      <c r="E6" s="20">
        <v>0</v>
      </c>
      <c r="F6" s="21">
        <f>D6/'Table 1 - ACT'!D$140</f>
        <v>0</v>
      </c>
      <c r="G6" s="21">
        <f>C6/'Table 1 - ACT'!B$142</f>
        <v>0</v>
      </c>
      <c r="H6" s="21">
        <f>D6/'Table 1 - ACT'!B$143</f>
        <v>0</v>
      </c>
    </row>
    <row r="7" spans="1:8" ht="12.75" thickBot="1" x14ac:dyDescent="0.25">
      <c r="A7" s="22" t="s">
        <v>41</v>
      </c>
      <c r="B7" s="19" t="s">
        <v>128</v>
      </c>
      <c r="C7" s="19">
        <v>4676</v>
      </c>
      <c r="D7" s="19">
        <v>5045</v>
      </c>
      <c r="E7" s="20">
        <f t="shared" si="0"/>
        <v>7.8913601368691189E-2</v>
      </c>
      <c r="F7" s="21">
        <f>D7/'Table 1 - ACT'!D$140</f>
        <v>1.5102755616758222E-2</v>
      </c>
      <c r="G7" s="21">
        <f>C7/'Table 1 - ACT'!B$142</f>
        <v>7.2349630051399799E-2</v>
      </c>
      <c r="H7" s="21">
        <f>D7/'Table 1 - ACT'!B$143</f>
        <v>7.5513778083791103E-2</v>
      </c>
    </row>
    <row r="8" spans="1:8" ht="12.75" thickBot="1" x14ac:dyDescent="0.25">
      <c r="A8" s="22" t="s">
        <v>42</v>
      </c>
      <c r="B8" s="19" t="s">
        <v>128</v>
      </c>
      <c r="C8" s="19">
        <v>4928</v>
      </c>
      <c r="D8" s="19">
        <v>4967</v>
      </c>
      <c r="E8" s="20">
        <f t="shared" si="0"/>
        <v>7.9139610389610381E-3</v>
      </c>
      <c r="F8" s="21">
        <f>D8/'Table 1 - ACT'!D$140</f>
        <v>1.4869254142405964E-2</v>
      </c>
      <c r="G8" s="21">
        <f>C8/'Table 1 - ACT'!B$142</f>
        <v>7.6248711910457276E-2</v>
      </c>
      <c r="H8" s="21">
        <f>D8/'Table 1 - ACT'!B$143</f>
        <v>7.4346270712029816E-2</v>
      </c>
    </row>
    <row r="9" spans="1:8" ht="12.75" thickBot="1" x14ac:dyDescent="0.25">
      <c r="A9" s="22" t="s">
        <v>110</v>
      </c>
      <c r="B9" s="19" t="s">
        <v>128</v>
      </c>
      <c r="C9" s="19">
        <v>0</v>
      </c>
      <c r="D9" s="19">
        <v>0</v>
      </c>
      <c r="E9" s="20">
        <v>0</v>
      </c>
      <c r="F9" s="21">
        <f>D9/'Table 1 - ACT'!D$140</f>
        <v>0</v>
      </c>
      <c r="G9" s="21">
        <f>C9/'Table 1 - ACT'!B$142</f>
        <v>0</v>
      </c>
      <c r="H9" s="21">
        <f>D9/'Table 1 - ACT'!B$143</f>
        <v>0</v>
      </c>
    </row>
    <row r="10" spans="1:8" ht="12.75" thickBot="1" x14ac:dyDescent="0.25">
      <c r="A10" s="22" t="s">
        <v>132</v>
      </c>
      <c r="B10" s="19" t="s">
        <v>128</v>
      </c>
      <c r="C10" s="19">
        <v>0</v>
      </c>
      <c r="D10" s="19">
        <v>0</v>
      </c>
      <c r="E10" s="20">
        <v>0</v>
      </c>
      <c r="F10" s="21">
        <f>D10/'Table 1 - ACT'!D$140</f>
        <v>0</v>
      </c>
      <c r="G10" s="21">
        <f>C10/'Table 1 - ACT'!B$142</f>
        <v>0</v>
      </c>
      <c r="H10" s="21">
        <f>D10/'Table 1 - ACT'!B$143</f>
        <v>0</v>
      </c>
    </row>
    <row r="11" spans="1:8" ht="12.75" thickBot="1" x14ac:dyDescent="0.25">
      <c r="A11" s="22" t="s">
        <v>133</v>
      </c>
      <c r="B11" s="19" t="s">
        <v>128</v>
      </c>
      <c r="C11" s="19">
        <v>0</v>
      </c>
      <c r="D11" s="19">
        <v>0</v>
      </c>
      <c r="E11" s="20">
        <v>0</v>
      </c>
      <c r="F11" s="21">
        <f>D11/'Table 1 - ACT'!D$140</f>
        <v>0</v>
      </c>
      <c r="G11" s="21">
        <f>C11/'Table 1 - ACT'!B$142</f>
        <v>0</v>
      </c>
      <c r="H11" s="21">
        <f>D11/'Table 1 - ACT'!B$143</f>
        <v>0</v>
      </c>
    </row>
    <row r="12" spans="1:8" ht="12.75" thickBot="1" x14ac:dyDescent="0.25">
      <c r="A12" s="22" t="s">
        <v>115</v>
      </c>
      <c r="B12" s="19" t="s">
        <v>128</v>
      </c>
      <c r="C12" s="19">
        <v>2241</v>
      </c>
      <c r="D12" s="19">
        <v>2259</v>
      </c>
      <c r="E12" s="20">
        <f t="shared" si="0"/>
        <v>8.0321285140562242E-3</v>
      </c>
      <c r="F12" s="21">
        <f>D12/'Table 1 - ACT'!D$140</f>
        <v>6.7625619302788542E-3</v>
      </c>
      <c r="G12" s="21">
        <f>C12/'Table 1 - ACT'!B$142</f>
        <v>3.4673977960903969E-2</v>
      </c>
      <c r="H12" s="21">
        <f>D12/'Table 1 - ACT'!B$143</f>
        <v>3.3812809651394271E-2</v>
      </c>
    </row>
    <row r="13" spans="1:8" ht="12.75" thickBot="1" x14ac:dyDescent="0.25">
      <c r="A13" s="22" t="s">
        <v>119</v>
      </c>
      <c r="B13" s="19" t="s">
        <v>128</v>
      </c>
      <c r="C13" s="19">
        <v>0</v>
      </c>
      <c r="D13" s="19">
        <v>0</v>
      </c>
      <c r="E13" s="20">
        <v>0</v>
      </c>
      <c r="F13" s="21">
        <f>D13/'Table 1 - ACT'!D$140</f>
        <v>0</v>
      </c>
      <c r="G13" s="21">
        <f>C13/'Table 1 - ACT'!B$142</f>
        <v>0</v>
      </c>
      <c r="H13" s="21">
        <f>D13/'Table 1 - ACT'!B$143</f>
        <v>0</v>
      </c>
    </row>
    <row r="14" spans="1:8" ht="12.75" thickBot="1" x14ac:dyDescent="0.25">
      <c r="A14" s="22" t="s">
        <v>43</v>
      </c>
      <c r="B14" s="19" t="s">
        <v>128</v>
      </c>
      <c r="C14" s="19">
        <v>3000</v>
      </c>
      <c r="D14" s="19">
        <v>3303</v>
      </c>
      <c r="E14" s="20">
        <f t="shared" si="0"/>
        <v>0.10100000000000001</v>
      </c>
      <c r="F14" s="21">
        <f>D14/'Table 1 - ACT'!D$140</f>
        <v>9.8878893562244601E-3</v>
      </c>
      <c r="G14" s="21">
        <f>C14/'Table 1 - ACT'!B$142</f>
        <v>4.6417641179255648E-2</v>
      </c>
      <c r="H14" s="21">
        <f>D14/'Table 1 - ACT'!B$143</f>
        <v>4.9439446781122304E-2</v>
      </c>
    </row>
    <row r="15" spans="1:8" ht="12.75" thickBot="1" x14ac:dyDescent="0.25">
      <c r="A15" s="22" t="s">
        <v>44</v>
      </c>
      <c r="B15" s="19" t="s">
        <v>128</v>
      </c>
      <c r="C15" s="19">
        <v>2915</v>
      </c>
      <c r="D15" s="19">
        <v>3086</v>
      </c>
      <c r="E15" s="20">
        <f t="shared" si="0"/>
        <v>5.8662092624356774E-2</v>
      </c>
      <c r="F15" s="21">
        <f>D15/'Table 1 - ACT'!D$140</f>
        <v>9.2382762801418977E-3</v>
      </c>
      <c r="G15" s="21">
        <f>C15/'Table 1 - ACT'!B$142</f>
        <v>4.5102474679176739E-2</v>
      </c>
      <c r="H15" s="21">
        <f>D15/'Table 1 - ACT'!B$143</f>
        <v>4.6191381400709483E-2</v>
      </c>
    </row>
    <row r="16" spans="1:8" ht="12.75" thickBot="1" x14ac:dyDescent="0.25">
      <c r="A16" s="22" t="s">
        <v>116</v>
      </c>
      <c r="B16" s="19" t="s">
        <v>128</v>
      </c>
      <c r="C16" s="19">
        <v>16</v>
      </c>
      <c r="D16" s="19">
        <v>16</v>
      </c>
      <c r="E16" s="20">
        <f t="shared" si="0"/>
        <v>0</v>
      </c>
      <c r="F16" s="21">
        <f>D16/'Table 1 - ACT'!D$140</f>
        <v>4.789773832866829E-5</v>
      </c>
      <c r="G16" s="21">
        <f>C16/'Table 1 - ACT'!B$142</f>
        <v>2.4756075295603012E-4</v>
      </c>
      <c r="H16" s="21">
        <f>D16/'Table 1 - ACT'!B$143</f>
        <v>2.3948869164334147E-4</v>
      </c>
    </row>
    <row r="17" spans="1:8" ht="12.75" thickBot="1" x14ac:dyDescent="0.25">
      <c r="A17" s="22" t="s">
        <v>53</v>
      </c>
      <c r="B17" s="19" t="s">
        <v>128</v>
      </c>
      <c r="C17" s="19">
        <v>4312</v>
      </c>
      <c r="D17" s="19">
        <v>4508</v>
      </c>
      <c r="E17" s="20">
        <f t="shared" si="0"/>
        <v>4.5454545454545456E-2</v>
      </c>
      <c r="F17" s="21">
        <f>D17/'Table 1 - ACT'!D$140</f>
        <v>1.3495187774102291E-2</v>
      </c>
      <c r="G17" s="21">
        <f>C17/'Table 1 - ACT'!B$142</f>
        <v>6.6717622921650122E-2</v>
      </c>
      <c r="H17" s="21">
        <f>D17/'Table 1 - ACT'!B$143</f>
        <v>6.7475938870511454E-2</v>
      </c>
    </row>
    <row r="18" spans="1:8" ht="12.75" thickBot="1" x14ac:dyDescent="0.25">
      <c r="A18" s="22" t="s">
        <v>45</v>
      </c>
      <c r="B18" s="19" t="s">
        <v>128</v>
      </c>
      <c r="C18" s="19">
        <v>2398</v>
      </c>
      <c r="D18" s="19">
        <v>2475</v>
      </c>
      <c r="E18" s="20">
        <f t="shared" si="0"/>
        <v>3.2110091743119268E-2</v>
      </c>
      <c r="F18" s="21">
        <f>D18/'Table 1 - ACT'!D$140</f>
        <v>7.4091813977158767E-3</v>
      </c>
      <c r="G18" s="21">
        <f>C18/'Table 1 - ACT'!B$142</f>
        <v>3.7103167849285017E-2</v>
      </c>
      <c r="H18" s="21">
        <f>D18/'Table 1 - ACT'!B$143</f>
        <v>3.7045906988579382E-2</v>
      </c>
    </row>
    <row r="19" spans="1:8" ht="12.75" thickBot="1" x14ac:dyDescent="0.25">
      <c r="A19" s="22" t="s">
        <v>28</v>
      </c>
      <c r="B19" s="19" t="s">
        <v>128</v>
      </c>
      <c r="C19" s="19">
        <v>12</v>
      </c>
      <c r="D19" s="19">
        <v>12</v>
      </c>
      <c r="E19" s="20">
        <f t="shared" si="0"/>
        <v>0</v>
      </c>
      <c r="F19" s="21">
        <f>D19/'Table 1 - ACT'!D$140</f>
        <v>3.5923303746501219E-5</v>
      </c>
      <c r="G19" s="21">
        <f>C19/'Table 1 - ACT'!B$142</f>
        <v>1.856705647170226E-4</v>
      </c>
      <c r="H19" s="21">
        <f>D19/'Table 1 - ACT'!B$143</f>
        <v>1.796165187325061E-4</v>
      </c>
    </row>
    <row r="20" spans="1:8" ht="12.75" thickBot="1" x14ac:dyDescent="0.25">
      <c r="A20" s="22" t="s">
        <v>97</v>
      </c>
      <c r="B20" s="19" t="s">
        <v>128</v>
      </c>
      <c r="C20" s="19">
        <v>18</v>
      </c>
      <c r="D20" s="19">
        <v>18</v>
      </c>
      <c r="E20" s="20">
        <f t="shared" si="0"/>
        <v>0</v>
      </c>
      <c r="F20" s="21">
        <f>D20/'Table 1 - ACT'!D$140</f>
        <v>5.3884955619751829E-5</v>
      </c>
      <c r="G20" s="21">
        <f>C20/'Table 1 - ACT'!B$142</f>
        <v>2.7850584707553387E-4</v>
      </c>
      <c r="H20" s="21">
        <f>D20/'Table 1 - ACT'!B$143</f>
        <v>2.6942477809875913E-4</v>
      </c>
    </row>
    <row r="21" spans="1:8" ht="12.75" thickBot="1" x14ac:dyDescent="0.25">
      <c r="A21" s="22" t="s">
        <v>109</v>
      </c>
      <c r="B21" s="19" t="s">
        <v>128</v>
      </c>
      <c r="C21" s="19">
        <v>4819</v>
      </c>
      <c r="D21" s="19">
        <v>5247</v>
      </c>
      <c r="E21" s="20">
        <f t="shared" si="0"/>
        <v>8.8815106868644952E-2</v>
      </c>
      <c r="F21" s="21">
        <f>D21/'Table 1 - ACT'!D$140</f>
        <v>1.5707464563157657E-2</v>
      </c>
      <c r="G21" s="21">
        <f>C21/'Table 1 - ACT'!B$142</f>
        <v>7.4562204280944316E-2</v>
      </c>
      <c r="H21" s="21">
        <f>D21/'Table 1 - ACT'!B$143</f>
        <v>7.8537322815788291E-2</v>
      </c>
    </row>
    <row r="22" spans="1:8" ht="12.75" thickBot="1" x14ac:dyDescent="0.25">
      <c r="A22" s="22" t="s">
        <v>46</v>
      </c>
      <c r="B22" s="19" t="s">
        <v>128</v>
      </c>
      <c r="C22" s="19">
        <v>4054</v>
      </c>
      <c r="D22" s="19">
        <v>4346</v>
      </c>
      <c r="E22" s="20">
        <f t="shared" si="0"/>
        <v>7.2027627035027131E-2</v>
      </c>
      <c r="F22" s="21">
        <f>D22/'Table 1 - ACT'!D$140</f>
        <v>1.3010223173524526E-2</v>
      </c>
      <c r="G22" s="21">
        <f>C22/'Table 1 - ACT'!B$142</f>
        <v>6.2725705780234134E-2</v>
      </c>
      <c r="H22" s="21">
        <f>D22/'Table 1 - ACT'!B$143</f>
        <v>6.5051115867622619E-2</v>
      </c>
    </row>
    <row r="23" spans="1:8" ht="12.75" thickBot="1" x14ac:dyDescent="0.25">
      <c r="A23" s="22" t="s">
        <v>112</v>
      </c>
      <c r="B23" s="19" t="s">
        <v>128</v>
      </c>
      <c r="C23" s="19">
        <v>95</v>
      </c>
      <c r="D23" s="19">
        <v>96</v>
      </c>
      <c r="E23" s="20">
        <f t="shared" si="0"/>
        <v>1.0526315789473684E-2</v>
      </c>
      <c r="F23" s="21">
        <f>D23/'Table 1 - ACT'!D$140</f>
        <v>2.8738642997200975E-4</v>
      </c>
      <c r="G23" s="21">
        <f>C23/'Table 1 - ACT'!B$142</f>
        <v>1.4698919706764289E-3</v>
      </c>
      <c r="H23" s="21">
        <f>D23/'Table 1 - ACT'!B$143</f>
        <v>1.4369321498600488E-3</v>
      </c>
    </row>
    <row r="24" spans="1:8" ht="12.75" thickBot="1" x14ac:dyDescent="0.25">
      <c r="A24" s="22" t="s">
        <v>54</v>
      </c>
      <c r="B24" s="19" t="s">
        <v>128</v>
      </c>
      <c r="C24" s="19">
        <v>4943</v>
      </c>
      <c r="D24" s="19">
        <v>5268</v>
      </c>
      <c r="E24" s="20">
        <f t="shared" si="0"/>
        <v>6.5749544810843621E-2</v>
      </c>
      <c r="F24" s="21">
        <f>D24/'Table 1 - ACT'!D$140</f>
        <v>1.5770330344714034E-2</v>
      </c>
      <c r="G24" s="21">
        <f>C24/'Table 1 - ACT'!B$142</f>
        <v>7.6480800116353553E-2</v>
      </c>
      <c r="H24" s="21">
        <f>D24/'Table 1 - ACT'!B$143</f>
        <v>7.8851651723570171E-2</v>
      </c>
    </row>
    <row r="25" spans="1:8" ht="12.75" thickBot="1" x14ac:dyDescent="0.25">
      <c r="A25" s="22" t="s">
        <v>98</v>
      </c>
      <c r="B25" s="19" t="s">
        <v>128</v>
      </c>
      <c r="C25" s="19">
        <v>228</v>
      </c>
      <c r="D25" s="19">
        <v>230</v>
      </c>
      <c r="E25" s="20">
        <f t="shared" si="0"/>
        <v>8.771929824561403E-3</v>
      </c>
      <c r="F25" s="21">
        <f>D25/'Table 1 - ACT'!D$140</f>
        <v>6.8852998847460675E-4</v>
      </c>
      <c r="G25" s="21">
        <f>C25/'Table 1 - ACT'!B$142</f>
        <v>3.5277407296234291E-3</v>
      </c>
      <c r="H25" s="21">
        <f>D25/'Table 1 - ACT'!B$143</f>
        <v>3.4426499423730337E-3</v>
      </c>
    </row>
    <row r="26" spans="1:8" ht="12.75" thickBot="1" x14ac:dyDescent="0.25">
      <c r="A26" s="22" t="s">
        <v>47</v>
      </c>
      <c r="B26" s="19" t="s">
        <v>128</v>
      </c>
      <c r="C26" s="19">
        <v>4294</v>
      </c>
      <c r="D26" s="19">
        <v>4413</v>
      </c>
      <c r="E26" s="20">
        <f t="shared" si="0"/>
        <v>2.7713088029809037E-2</v>
      </c>
      <c r="F26" s="21">
        <f>D26/'Table 1 - ACT'!D$140</f>
        <v>1.3210794952775823E-2</v>
      </c>
      <c r="G26" s="21">
        <f>C26/'Table 1 - ACT'!B$142</f>
        <v>6.6439117074574588E-2</v>
      </c>
      <c r="H26" s="21">
        <f>D26/'Table 1 - ACT'!B$143</f>
        <v>6.6053974763879114E-2</v>
      </c>
    </row>
    <row r="27" spans="1:8" ht="12.75" thickBot="1" x14ac:dyDescent="0.25">
      <c r="A27" s="22" t="s">
        <v>55</v>
      </c>
      <c r="B27" s="19" t="s">
        <v>128</v>
      </c>
      <c r="C27" s="19">
        <v>423</v>
      </c>
      <c r="D27" s="19">
        <v>426</v>
      </c>
      <c r="E27" s="20">
        <f t="shared" si="0"/>
        <v>7.0921985815602835E-3</v>
      </c>
      <c r="F27" s="21">
        <f>D27/'Table 1 - ACT'!D$140</f>
        <v>1.2752772830007934E-3</v>
      </c>
      <c r="G27" s="21">
        <f>C27/'Table 1 - ACT'!B$142</f>
        <v>6.5448874062750467E-3</v>
      </c>
      <c r="H27" s="21">
        <f>D27/'Table 1 - ACT'!B$143</f>
        <v>6.3763864150039665E-3</v>
      </c>
    </row>
    <row r="28" spans="1:8" ht="12.75" thickBot="1" x14ac:dyDescent="0.25">
      <c r="A28" s="22" t="s">
        <v>111</v>
      </c>
      <c r="B28" s="19" t="s">
        <v>128</v>
      </c>
      <c r="C28" s="19">
        <v>83</v>
      </c>
      <c r="D28" s="19">
        <v>84</v>
      </c>
      <c r="E28" s="20">
        <f t="shared" si="0"/>
        <v>1.2048192771084338E-2</v>
      </c>
      <c r="F28" s="21">
        <f>D28/'Table 1 - ACT'!D$140</f>
        <v>2.5146312622550856E-4</v>
      </c>
      <c r="G28" s="21">
        <f>C28/'Table 1 - ACT'!B$142</f>
        <v>1.2842214059594062E-3</v>
      </c>
      <c r="H28" s="21">
        <f>D28/'Table 1 - ACT'!B$143</f>
        <v>1.2573156311275428E-3</v>
      </c>
    </row>
    <row r="29" spans="1:8" ht="12.75" thickBot="1" x14ac:dyDescent="0.25">
      <c r="A29" s="22" t="s">
        <v>48</v>
      </c>
      <c r="B29" s="19" t="s">
        <v>128</v>
      </c>
      <c r="C29" s="19">
        <v>1469</v>
      </c>
      <c r="D29" s="19">
        <v>1499</v>
      </c>
      <c r="E29" s="20">
        <f t="shared" si="0"/>
        <v>2.042205582028591E-2</v>
      </c>
      <c r="F29" s="21">
        <f>D29/'Table 1 - ACT'!D$140</f>
        <v>4.4874193596671106E-3</v>
      </c>
      <c r="G29" s="21">
        <f>C29/'Table 1 - ACT'!B$142</f>
        <v>2.2729171630775515E-2</v>
      </c>
      <c r="H29" s="21">
        <f>D29/'Table 1 - ACT'!B$143</f>
        <v>2.2437096798335554E-2</v>
      </c>
    </row>
    <row r="30" spans="1:8" ht="12.75" thickBot="1" x14ac:dyDescent="0.25">
      <c r="A30" s="22" t="s">
        <v>118</v>
      </c>
      <c r="B30" s="19" t="s">
        <v>128</v>
      </c>
      <c r="C30" s="19">
        <v>0</v>
      </c>
      <c r="D30" s="19">
        <v>0</v>
      </c>
      <c r="E30" s="20">
        <v>0</v>
      </c>
      <c r="F30" s="21">
        <f>D30/'Table 1 - ACT'!D$140</f>
        <v>0</v>
      </c>
      <c r="G30" s="21">
        <f>C30/'Table 1 - ACT'!B$142</f>
        <v>0</v>
      </c>
      <c r="H30" s="21">
        <f>D30/'Table 1 - ACT'!B$143</f>
        <v>0</v>
      </c>
    </row>
    <row r="31" spans="1:8" ht="12.75" thickBot="1" x14ac:dyDescent="0.25">
      <c r="A31" s="22" t="s">
        <v>96</v>
      </c>
      <c r="B31" s="19" t="s">
        <v>128</v>
      </c>
      <c r="C31" s="19">
        <v>380</v>
      </c>
      <c r="D31" s="19">
        <v>383</v>
      </c>
      <c r="E31" s="20">
        <f t="shared" si="0"/>
        <v>7.8947368421052634E-3</v>
      </c>
      <c r="F31" s="21">
        <f>D31/'Table 1 - ACT'!D$140</f>
        <v>1.1465521112424973E-3</v>
      </c>
      <c r="G31" s="21">
        <f>C31/'Table 1 - ACT'!B$142</f>
        <v>5.8795678827057154E-3</v>
      </c>
      <c r="H31" s="21">
        <f>D31/'Table 1 - ACT'!B$143</f>
        <v>5.7327605562124866E-3</v>
      </c>
    </row>
    <row r="32" spans="1:8" ht="12.75" thickBot="1" x14ac:dyDescent="0.25">
      <c r="A32" s="22" t="s">
        <v>49</v>
      </c>
      <c r="B32" s="19" t="s">
        <v>128</v>
      </c>
      <c r="C32" s="19">
        <v>3083</v>
      </c>
      <c r="D32" s="19">
        <v>3329</v>
      </c>
      <c r="E32" s="20">
        <f t="shared" si="0"/>
        <v>7.9792409990269222E-2</v>
      </c>
      <c r="F32" s="21">
        <f>D32/'Table 1 - ACT'!D$140</f>
        <v>9.9657231810085459E-3</v>
      </c>
      <c r="G32" s="21">
        <f>C32/'Table 1 - ACT'!B$142</f>
        <v>4.7701862585215055E-2</v>
      </c>
      <c r="H32" s="21">
        <f>D32/'Table 1 - ACT'!B$143</f>
        <v>4.9828615905042735E-2</v>
      </c>
    </row>
    <row r="33" spans="1:8" ht="12.75" thickBot="1" x14ac:dyDescent="0.25">
      <c r="A33" s="22" t="s">
        <v>50</v>
      </c>
      <c r="B33" s="19" t="s">
        <v>128</v>
      </c>
      <c r="C33" s="19">
        <v>4854</v>
      </c>
      <c r="D33" s="19">
        <v>5158</v>
      </c>
      <c r="E33" s="20">
        <f t="shared" si="0"/>
        <v>6.2628759785743712E-2</v>
      </c>
      <c r="F33" s="21">
        <f>D33/'Table 1 - ACT'!D$140</f>
        <v>1.544103339370444E-2</v>
      </c>
      <c r="G33" s="21">
        <f>C33/'Table 1 - ACT'!B$142</f>
        <v>7.5103743428035635E-2</v>
      </c>
      <c r="H33" s="21">
        <f>D33/'Table 1 - ACT'!B$143</f>
        <v>7.7205166968522199E-2</v>
      </c>
    </row>
    <row r="34" spans="1:8" ht="12.75" thickBot="1" x14ac:dyDescent="0.25">
      <c r="A34" s="13" t="s">
        <v>1</v>
      </c>
      <c r="B34" s="15"/>
      <c r="C34" s="31">
        <f>SUM(C3:C33)</f>
        <v>59406</v>
      </c>
      <c r="D34" s="31">
        <f>SUM(D3:D33)</f>
        <v>62431</v>
      </c>
      <c r="E34" s="17">
        <f t="shared" si="0"/>
        <v>5.0920782412550922E-2</v>
      </c>
      <c r="F34" s="17">
        <f>D34/'Table 1 - ACT'!D$140</f>
        <v>0.18689398134981813</v>
      </c>
      <c r="G34" s="18"/>
      <c r="H34" s="18"/>
    </row>
  </sheetData>
  <mergeCells count="8">
    <mergeCell ref="H1:H2"/>
    <mergeCell ref="D1:D2"/>
    <mergeCell ref="A1:A2"/>
    <mergeCell ref="B1:B2"/>
    <mergeCell ref="C1:C2"/>
    <mergeCell ref="E1:E2"/>
    <mergeCell ref="F1:F2"/>
    <mergeCell ref="G1: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workbookViewId="0">
      <selection activeCell="D1" sqref="D1:D2"/>
    </sheetView>
  </sheetViews>
  <sheetFormatPr defaultRowHeight="11.25" x14ac:dyDescent="0.15"/>
  <cols>
    <col min="1" max="1" width="27.140625" style="37" bestFit="1" customWidth="1"/>
    <col min="2" max="2" width="13.140625" style="37" customWidth="1"/>
    <col min="3" max="3" width="15.7109375" style="37" customWidth="1"/>
    <col min="4" max="4" width="16.42578125" style="37" customWidth="1"/>
    <col min="5" max="5" width="11.28515625" style="37" bestFit="1" customWidth="1"/>
    <col min="6" max="6" width="12.5703125" style="37" bestFit="1" customWidth="1"/>
    <col min="7" max="16384" width="9.140625" style="37"/>
  </cols>
  <sheetData>
    <row r="1" spans="1:10" x14ac:dyDescent="0.15">
      <c r="A1" s="27" t="s">
        <v>113</v>
      </c>
      <c r="B1" s="28" t="s">
        <v>122</v>
      </c>
      <c r="C1" s="28" t="s">
        <v>157</v>
      </c>
      <c r="D1" s="28" t="s">
        <v>165</v>
      </c>
      <c r="E1" s="28" t="s">
        <v>162</v>
      </c>
      <c r="F1" s="28" t="s">
        <v>125</v>
      </c>
      <c r="G1" s="28" t="s">
        <v>159</v>
      </c>
      <c r="H1" s="28" t="s">
        <v>160</v>
      </c>
    </row>
    <row r="2" spans="1:10" ht="24.75" customHeight="1" thickBot="1" x14ac:dyDescent="0.2">
      <c r="A2" s="29"/>
      <c r="B2" s="30"/>
      <c r="C2" s="30"/>
      <c r="D2" s="39"/>
      <c r="E2" s="30"/>
      <c r="F2" s="30"/>
      <c r="G2" s="30"/>
      <c r="H2" s="30"/>
    </row>
    <row r="3" spans="1:10" ht="12" thickBot="1" x14ac:dyDescent="0.2">
      <c r="A3" s="22" t="s">
        <v>75</v>
      </c>
      <c r="B3" s="19" t="s">
        <v>134</v>
      </c>
      <c r="C3" s="19">
        <v>2258</v>
      </c>
      <c r="D3" s="19">
        <v>2268</v>
      </c>
      <c r="E3" s="20">
        <f>(D3-C3)/C3</f>
        <v>4.4286979627989375E-3</v>
      </c>
      <c r="F3" s="21">
        <f>D3/'Table 1 - ACT'!D$140</f>
        <v>6.7895044080887304E-3</v>
      </c>
      <c r="G3" s="21">
        <f>C3/'Table 1 - ACT'!B$142</f>
        <v>3.4937011260919748E-2</v>
      </c>
      <c r="H3" s="21">
        <f>D3/'Table 1 - ACT'!B$143</f>
        <v>3.3947522040443656E-2</v>
      </c>
    </row>
    <row r="4" spans="1:10" ht="12" thickBot="1" x14ac:dyDescent="0.2">
      <c r="A4" s="22" t="s">
        <v>83</v>
      </c>
      <c r="B4" s="19" t="s">
        <v>134</v>
      </c>
      <c r="C4" s="19">
        <v>1879</v>
      </c>
      <c r="D4" s="19">
        <v>1892</v>
      </c>
      <c r="E4" s="20">
        <f t="shared" ref="E4:E37" si="0">(D4-C4)/C4</f>
        <v>6.9185737094199038E-3</v>
      </c>
      <c r="F4" s="21">
        <f>D4/'Table 1 - ACT'!D$140</f>
        <v>5.6639075573650258E-3</v>
      </c>
      <c r="G4" s="21">
        <f>C4/'Table 1 - ACT'!B$142</f>
        <v>2.9072915925273786E-2</v>
      </c>
      <c r="H4" s="21">
        <f>D4/'Table 1 - ACT'!B$143</f>
        <v>2.8319537786825128E-2</v>
      </c>
      <c r="J4" s="38"/>
    </row>
    <row r="5" spans="1:10" ht="12" thickBot="1" x14ac:dyDescent="0.2">
      <c r="A5" s="22" t="s">
        <v>100</v>
      </c>
      <c r="B5" s="19" t="s">
        <v>134</v>
      </c>
      <c r="C5" s="19">
        <v>3538</v>
      </c>
      <c r="D5" s="19">
        <v>3836</v>
      </c>
      <c r="E5" s="20">
        <f t="shared" si="0"/>
        <v>8.4228377614471453E-2</v>
      </c>
      <c r="F5" s="21">
        <f>D5/'Table 1 - ACT'!D$140</f>
        <v>1.1483482764298223E-2</v>
      </c>
      <c r="G5" s="21">
        <f>C5/'Table 1 - ACT'!B$142</f>
        <v>5.4741871497402159E-2</v>
      </c>
      <c r="H5" s="21">
        <f>D5/'Table 1 - ACT'!B$143</f>
        <v>5.7417413821491119E-2</v>
      </c>
      <c r="J5" s="38"/>
    </row>
    <row r="6" spans="1:10" ht="12" thickBot="1" x14ac:dyDescent="0.2">
      <c r="A6" s="22" t="s">
        <v>99</v>
      </c>
      <c r="B6" s="19" t="s">
        <v>134</v>
      </c>
      <c r="C6" s="19">
        <v>232</v>
      </c>
      <c r="D6" s="19">
        <v>234</v>
      </c>
      <c r="E6" s="20">
        <f t="shared" si="0"/>
        <v>8.6206896551724137E-3</v>
      </c>
      <c r="F6" s="21">
        <f>D6/'Table 1 - ACT'!D$140</f>
        <v>7.0050442305677376E-4</v>
      </c>
      <c r="G6" s="21">
        <f>C6/'Table 1 - ACT'!B$142</f>
        <v>3.5896309178624366E-3</v>
      </c>
      <c r="H6" s="21">
        <f>D6/'Table 1 - ACT'!B$143</f>
        <v>3.5025221152838689E-3</v>
      </c>
      <c r="J6" s="38"/>
    </row>
    <row r="7" spans="1:10" ht="12" thickBot="1" x14ac:dyDescent="0.2">
      <c r="A7" s="22" t="s">
        <v>84</v>
      </c>
      <c r="B7" s="19" t="s">
        <v>134</v>
      </c>
      <c r="C7" s="19">
        <v>3950</v>
      </c>
      <c r="D7" s="19">
        <v>4025</v>
      </c>
      <c r="E7" s="20">
        <f t="shared" si="0"/>
        <v>1.8987341772151899E-2</v>
      </c>
      <c r="F7" s="21">
        <f>D7/'Table 1 - ACT'!D$140</f>
        <v>1.2049274798305618E-2</v>
      </c>
      <c r="G7" s="21">
        <f>C7/'Table 1 - ACT'!B$142</f>
        <v>6.1116560886019938E-2</v>
      </c>
      <c r="H7" s="21">
        <f>D7/'Table 1 - ACT'!B$143</f>
        <v>6.0246373991528088E-2</v>
      </c>
      <c r="J7" s="38"/>
    </row>
    <row r="8" spans="1:10" ht="12" thickBot="1" x14ac:dyDescent="0.2">
      <c r="A8" s="22" t="s">
        <v>51</v>
      </c>
      <c r="B8" s="19" t="s">
        <v>134</v>
      </c>
      <c r="C8" s="19">
        <v>2353</v>
      </c>
      <c r="D8" s="19">
        <v>2393</v>
      </c>
      <c r="E8" s="20">
        <f t="shared" si="0"/>
        <v>1.6999575010624733E-2</v>
      </c>
      <c r="F8" s="21">
        <f>D8/'Table 1 - ACT'!D$140</f>
        <v>7.1637054887814513E-3</v>
      </c>
      <c r="G8" s="21">
        <f>C8/'Table 1 - ACT'!B$142</f>
        <v>3.6406903231596177E-2</v>
      </c>
      <c r="H8" s="21">
        <f>D8/'Table 1 - ACT'!B$143</f>
        <v>3.5818527443907261E-2</v>
      </c>
      <c r="J8" s="38"/>
    </row>
    <row r="9" spans="1:10" ht="12" thickBot="1" x14ac:dyDescent="0.2">
      <c r="A9" s="22" t="s">
        <v>101</v>
      </c>
      <c r="B9" s="19" t="s">
        <v>134</v>
      </c>
      <c r="C9" s="19">
        <v>3598</v>
      </c>
      <c r="D9" s="19">
        <v>4325</v>
      </c>
      <c r="E9" s="20">
        <f t="shared" si="0"/>
        <v>0.20205669816564759</v>
      </c>
      <c r="F9" s="21">
        <f>D9/'Table 1 - ACT'!D$140</f>
        <v>1.2947357391968149E-2</v>
      </c>
      <c r="G9" s="21">
        <f>C9/'Table 1 - ACT'!B$142</f>
        <v>5.5670224320987276E-2</v>
      </c>
      <c r="H9" s="21">
        <f>D9/'Table 1 - ACT'!B$143</f>
        <v>6.4736786959840739E-2</v>
      </c>
      <c r="J9" s="38"/>
    </row>
    <row r="10" spans="1:10" ht="12" thickBot="1" x14ac:dyDescent="0.2">
      <c r="A10" s="22" t="s">
        <v>76</v>
      </c>
      <c r="B10" s="19" t="s">
        <v>134</v>
      </c>
      <c r="C10" s="19">
        <v>2582</v>
      </c>
      <c r="D10" s="19">
        <v>2564</v>
      </c>
      <c r="E10" s="20">
        <f t="shared" si="0"/>
        <v>-6.9713400464756006E-3</v>
      </c>
      <c r="F10" s="21">
        <f>D10/'Table 1 - ACT'!D$140</f>
        <v>7.6756125671690939E-3</v>
      </c>
      <c r="G10" s="21">
        <f>C10/'Table 1 - ACT'!B$142</f>
        <v>3.9950116508279364E-2</v>
      </c>
      <c r="H10" s="21">
        <f>D10/'Table 1 - ACT'!B$143</f>
        <v>3.8378062835845467E-2</v>
      </c>
      <c r="J10" s="38"/>
    </row>
    <row r="11" spans="1:10" ht="12" thickBot="1" x14ac:dyDescent="0.2">
      <c r="A11" s="22" t="s">
        <v>85</v>
      </c>
      <c r="B11" s="19" t="s">
        <v>134</v>
      </c>
      <c r="C11" s="19">
        <v>2768</v>
      </c>
      <c r="D11" s="19">
        <v>2865</v>
      </c>
      <c r="E11" s="20">
        <f t="shared" si="0"/>
        <v>3.5043352601156069E-2</v>
      </c>
      <c r="F11" s="21">
        <f>D11/'Table 1 - ACT'!D$140</f>
        <v>8.5766887694771667E-3</v>
      </c>
      <c r="G11" s="21">
        <f>C11/'Table 1 - ACT'!B$142</f>
        <v>4.2828010261393212E-2</v>
      </c>
      <c r="H11" s="21">
        <f>D11/'Table 1 - ACT'!B$143</f>
        <v>4.2883443847385828E-2</v>
      </c>
      <c r="J11" s="38"/>
    </row>
    <row r="12" spans="1:10" ht="12" thickBot="1" x14ac:dyDescent="0.2">
      <c r="A12" s="22" t="s">
        <v>77</v>
      </c>
      <c r="B12" s="19" t="s">
        <v>134</v>
      </c>
      <c r="C12" s="19">
        <v>2349</v>
      </c>
      <c r="D12" s="19">
        <v>2343</v>
      </c>
      <c r="E12" s="20">
        <f t="shared" si="0"/>
        <v>-2.554278416347382E-3</v>
      </c>
      <c r="F12" s="21">
        <f>D12/'Table 1 - ACT'!D$140</f>
        <v>7.0140250565043629E-3</v>
      </c>
      <c r="G12" s="21">
        <f>C12/'Table 1 - ACT'!B$142</f>
        <v>3.6345013043357174E-2</v>
      </c>
      <c r="H12" s="21">
        <f>D12/'Table 1 - ACT'!B$143</f>
        <v>3.5070125282521819E-2</v>
      </c>
      <c r="J12" s="38"/>
    </row>
    <row r="13" spans="1:10" ht="12" thickBot="1" x14ac:dyDescent="0.2">
      <c r="A13" s="22" t="s">
        <v>52</v>
      </c>
      <c r="B13" s="19" t="s">
        <v>134</v>
      </c>
      <c r="C13" s="19">
        <v>1544</v>
      </c>
      <c r="D13" s="19">
        <v>1620</v>
      </c>
      <c r="E13" s="20">
        <f t="shared" si="0"/>
        <v>4.9222797927461141E-2</v>
      </c>
      <c r="F13" s="21">
        <f>D13/'Table 1 - ACT'!D$140</f>
        <v>4.8496460057776648E-3</v>
      </c>
      <c r="G13" s="21">
        <f>C13/'Table 1 - ACT'!B$142</f>
        <v>2.3889612660256906E-2</v>
      </c>
      <c r="H13" s="21">
        <f>D13/'Table 1 - ACT'!B$143</f>
        <v>2.4248230028888325E-2</v>
      </c>
      <c r="J13" s="38"/>
    </row>
    <row r="14" spans="1:10" ht="12" thickBot="1" x14ac:dyDescent="0.2">
      <c r="A14" s="22" t="s">
        <v>86</v>
      </c>
      <c r="B14" s="19" t="s">
        <v>134</v>
      </c>
      <c r="C14" s="19">
        <v>2310</v>
      </c>
      <c r="D14" s="19">
        <v>2335</v>
      </c>
      <c r="E14" s="20">
        <f t="shared" si="0"/>
        <v>1.0822510822510822E-2</v>
      </c>
      <c r="F14" s="21">
        <f>D14/'Table 1 - ACT'!D$140</f>
        <v>6.9900761873400294E-3</v>
      </c>
      <c r="G14" s="21">
        <f>C14/'Table 1 - ACT'!B$142</f>
        <v>3.5741583708026846E-2</v>
      </c>
      <c r="H14" s="21">
        <f>D14/'Table 1 - ACT'!B$143</f>
        <v>3.4950380936700144E-2</v>
      </c>
    </row>
    <row r="15" spans="1:10" ht="12" thickBot="1" x14ac:dyDescent="0.2">
      <c r="A15" s="22" t="s">
        <v>78</v>
      </c>
      <c r="B15" s="19" t="s">
        <v>134</v>
      </c>
      <c r="C15" s="19">
        <v>2072</v>
      </c>
      <c r="D15" s="19">
        <v>2083</v>
      </c>
      <c r="E15" s="20">
        <f t="shared" si="0"/>
        <v>5.3088803088803087E-3</v>
      </c>
      <c r="F15" s="21">
        <f>D15/'Table 1 - ACT'!D$140</f>
        <v>6.2356868086635032E-3</v>
      </c>
      <c r="G15" s="21">
        <f>C15/'Table 1 - ACT'!B$142</f>
        <v>3.20591175078059E-2</v>
      </c>
      <c r="H15" s="21">
        <f>D15/'Table 1 - ACT'!B$143</f>
        <v>3.1178434043317518E-2</v>
      </c>
    </row>
    <row r="16" spans="1:10" ht="12" thickBot="1" x14ac:dyDescent="0.2">
      <c r="A16" s="22" t="s">
        <v>87</v>
      </c>
      <c r="B16" s="19" t="s">
        <v>134</v>
      </c>
      <c r="C16" s="19">
        <v>2253</v>
      </c>
      <c r="D16" s="19">
        <v>2293</v>
      </c>
      <c r="E16" s="20">
        <f t="shared" si="0"/>
        <v>1.775410563692854E-2</v>
      </c>
      <c r="F16" s="21">
        <f>D16/'Table 1 - ACT'!D$140</f>
        <v>6.8643446242272746E-3</v>
      </c>
      <c r="G16" s="21">
        <f>C16/'Table 1 - ACT'!B$142</f>
        <v>3.4859648525620991E-2</v>
      </c>
      <c r="H16" s="21">
        <f>D16/'Table 1 - ACT'!B$143</f>
        <v>3.4321723121136377E-2</v>
      </c>
    </row>
    <row r="17" spans="1:8" ht="12" thickBot="1" x14ac:dyDescent="0.2">
      <c r="A17" s="22" t="s">
        <v>88</v>
      </c>
      <c r="B17" s="19" t="s">
        <v>134</v>
      </c>
      <c r="C17" s="19">
        <v>1793</v>
      </c>
      <c r="D17" s="19">
        <v>1822</v>
      </c>
      <c r="E17" s="20">
        <f t="shared" si="0"/>
        <v>1.6174010039040714E-2</v>
      </c>
      <c r="F17" s="21">
        <f>D17/'Table 1 - ACT'!D$140</f>
        <v>5.4543549521771017E-3</v>
      </c>
      <c r="G17" s="21">
        <f>C17/'Table 1 - ACT'!B$142</f>
        <v>2.7742276878135127E-2</v>
      </c>
      <c r="H17" s="21">
        <f>D17/'Table 1 - ACT'!B$143</f>
        <v>2.7271774760885509E-2</v>
      </c>
    </row>
    <row r="18" spans="1:8" ht="12" thickBot="1" x14ac:dyDescent="0.2">
      <c r="A18" s="22" t="s">
        <v>89</v>
      </c>
      <c r="B18" s="19" t="s">
        <v>134</v>
      </c>
      <c r="C18" s="19">
        <v>2074</v>
      </c>
      <c r="D18" s="19">
        <v>2079</v>
      </c>
      <c r="E18" s="20">
        <f t="shared" si="0"/>
        <v>2.4108003857280617E-3</v>
      </c>
      <c r="F18" s="21">
        <f>D18/'Table 1 - ACT'!D$140</f>
        <v>6.2237123740813364E-3</v>
      </c>
      <c r="G18" s="21">
        <f>C18/'Table 1 - ACT'!B$142</f>
        <v>3.2090062601925408E-2</v>
      </c>
      <c r="H18" s="21">
        <f>D18/'Table 1 - ACT'!B$143</f>
        <v>3.111856187040668E-2</v>
      </c>
    </row>
    <row r="19" spans="1:8" ht="12" thickBot="1" x14ac:dyDescent="0.2">
      <c r="A19" s="22" t="s">
        <v>90</v>
      </c>
      <c r="B19" s="19" t="s">
        <v>134</v>
      </c>
      <c r="C19" s="19">
        <v>2259</v>
      </c>
      <c r="D19" s="19">
        <v>2242</v>
      </c>
      <c r="E19" s="20">
        <f t="shared" si="0"/>
        <v>-7.5254537405931828E-3</v>
      </c>
      <c r="F19" s="21">
        <f>D19/'Table 1 - ACT'!D$140</f>
        <v>6.7116705833046445E-3</v>
      </c>
      <c r="G19" s="21">
        <f>C19/'Table 1 - ACT'!B$142</f>
        <v>3.4952483807979502E-2</v>
      </c>
      <c r="H19" s="21">
        <f>D19/'Table 1 - ACT'!B$143</f>
        <v>3.3558352916523225E-2</v>
      </c>
    </row>
    <row r="20" spans="1:8" ht="12" thickBot="1" x14ac:dyDescent="0.2">
      <c r="A20" s="22" t="s">
        <v>27</v>
      </c>
      <c r="B20" s="19" t="s">
        <v>134</v>
      </c>
      <c r="C20" s="19">
        <v>0</v>
      </c>
      <c r="D20" s="19">
        <v>0</v>
      </c>
      <c r="E20" s="20">
        <v>0</v>
      </c>
      <c r="F20" s="21">
        <f>D20/'Table 1 - ACT'!D$140</f>
        <v>0</v>
      </c>
      <c r="G20" s="21">
        <f>C20/'Table 1 - ACT'!B$142</f>
        <v>0</v>
      </c>
      <c r="H20" s="21">
        <f>D20/'Table 1 - ACT'!B$143</f>
        <v>0</v>
      </c>
    </row>
    <row r="21" spans="1:8" ht="12" thickBot="1" x14ac:dyDescent="0.2">
      <c r="A21" s="22" t="s">
        <v>140</v>
      </c>
      <c r="B21" s="19" t="s">
        <v>134</v>
      </c>
      <c r="C21" s="19">
        <v>2</v>
      </c>
      <c r="D21" s="19">
        <v>2</v>
      </c>
      <c r="E21" s="20">
        <f t="shared" si="0"/>
        <v>0</v>
      </c>
      <c r="F21" s="21">
        <f>D21/'Table 1 - ACT'!D$140</f>
        <v>5.9872172910835363E-6</v>
      </c>
      <c r="G21" s="21">
        <f>C21/'Table 1 - ACT'!B$142</f>
        <v>3.0945094119503765E-5</v>
      </c>
      <c r="H21" s="21">
        <f>D21/'Table 1 - ACT'!B$143</f>
        <v>2.9936086455417684E-5</v>
      </c>
    </row>
    <row r="22" spans="1:8" ht="12" thickBot="1" x14ac:dyDescent="0.2">
      <c r="A22" s="22" t="s">
        <v>91</v>
      </c>
      <c r="B22" s="19" t="s">
        <v>134</v>
      </c>
      <c r="C22" s="19">
        <v>729</v>
      </c>
      <c r="D22" s="19">
        <v>735</v>
      </c>
      <c r="E22" s="20">
        <f t="shared" si="0"/>
        <v>8.23045267489712E-3</v>
      </c>
      <c r="F22" s="21">
        <f>D22/'Table 1 - ACT'!D$140</f>
        <v>2.2003023544731998E-3</v>
      </c>
      <c r="G22" s="21">
        <f>C22/'Table 1 - ACT'!B$142</f>
        <v>1.1279486806559122E-2</v>
      </c>
      <c r="H22" s="21">
        <f>D22/'Table 1 - ACT'!B$143</f>
        <v>1.1001511772365998E-2</v>
      </c>
    </row>
    <row r="23" spans="1:8" ht="12" thickBot="1" x14ac:dyDescent="0.2">
      <c r="A23" s="22" t="s">
        <v>92</v>
      </c>
      <c r="B23" s="19" t="s">
        <v>134</v>
      </c>
      <c r="C23" s="19">
        <v>2028</v>
      </c>
      <c r="D23" s="19">
        <v>2049</v>
      </c>
      <c r="E23" s="20">
        <f t="shared" si="0"/>
        <v>1.0355029585798817E-2</v>
      </c>
      <c r="F23" s="21">
        <f>D23/'Table 1 - ACT'!D$140</f>
        <v>6.1339041147150837E-3</v>
      </c>
      <c r="G23" s="21">
        <f>C23/'Table 1 - ACT'!B$142</f>
        <v>3.1378325437176821E-2</v>
      </c>
      <c r="H23" s="21">
        <f>D23/'Table 1 - ACT'!B$143</f>
        <v>3.0669520573575415E-2</v>
      </c>
    </row>
    <row r="24" spans="1:8" ht="12" thickBot="1" x14ac:dyDescent="0.2">
      <c r="A24" s="22" t="s">
        <v>93</v>
      </c>
      <c r="B24" s="19" t="s">
        <v>134</v>
      </c>
      <c r="C24" s="19">
        <v>4281</v>
      </c>
      <c r="D24" s="19">
        <v>4649</v>
      </c>
      <c r="E24" s="20">
        <f t="shared" si="0"/>
        <v>8.5961224013081053E-2</v>
      </c>
      <c r="F24" s="21">
        <f>D24/'Table 1 - ACT'!D$140</f>
        <v>1.3917286593123681E-2</v>
      </c>
      <c r="G24" s="21">
        <f>C24/'Table 1 - ACT'!B$142</f>
        <v>6.6237973962797805E-2</v>
      </c>
      <c r="H24" s="21">
        <f>D24/'Table 1 - ACT'!B$143</f>
        <v>6.9586432965618408E-2</v>
      </c>
    </row>
    <row r="25" spans="1:8" ht="12" thickBot="1" x14ac:dyDescent="0.2">
      <c r="A25" s="22" t="s">
        <v>56</v>
      </c>
      <c r="B25" s="19" t="s">
        <v>134</v>
      </c>
      <c r="C25" s="19">
        <v>2664</v>
      </c>
      <c r="D25" s="19">
        <v>2750</v>
      </c>
      <c r="E25" s="20">
        <f t="shared" si="0"/>
        <v>3.2282282282282283E-2</v>
      </c>
      <c r="F25" s="21">
        <f>D25/'Table 1 - ACT'!D$140</f>
        <v>8.2324237752398628E-3</v>
      </c>
      <c r="G25" s="21">
        <f>C25/'Table 1 - ACT'!B$142</f>
        <v>4.1218865367179017E-2</v>
      </c>
      <c r="H25" s="21">
        <f>D25/'Table 1 - ACT'!B$143</f>
        <v>4.1162118876199312E-2</v>
      </c>
    </row>
    <row r="26" spans="1:8" ht="12" thickBot="1" x14ac:dyDescent="0.2">
      <c r="A26" s="22" t="s">
        <v>79</v>
      </c>
      <c r="B26" s="19" t="s">
        <v>134</v>
      </c>
      <c r="C26" s="19">
        <v>2440</v>
      </c>
      <c r="D26" s="19">
        <v>2545</v>
      </c>
      <c r="E26" s="20">
        <f t="shared" si="0"/>
        <v>4.3032786885245901E-2</v>
      </c>
      <c r="F26" s="21">
        <f>D26/'Table 1 - ACT'!D$140</f>
        <v>7.6187340029038007E-3</v>
      </c>
      <c r="G26" s="21">
        <f>C26/'Table 1 - ACT'!B$142</f>
        <v>3.7753014825794594E-2</v>
      </c>
      <c r="H26" s="21">
        <f>D26/'Table 1 - ACT'!B$143</f>
        <v>3.8093670014519E-2</v>
      </c>
    </row>
    <row r="27" spans="1:8" ht="12" thickBot="1" x14ac:dyDescent="0.2">
      <c r="A27" s="22" t="s">
        <v>80</v>
      </c>
      <c r="B27" s="19" t="s">
        <v>134</v>
      </c>
      <c r="C27" s="19">
        <v>1519</v>
      </c>
      <c r="D27" s="19">
        <v>1563</v>
      </c>
      <c r="E27" s="20">
        <f t="shared" si="0"/>
        <v>2.8966425279789335E-2</v>
      </c>
      <c r="F27" s="21">
        <f>D27/'Table 1 - ACT'!D$140</f>
        <v>4.6790103129817837E-3</v>
      </c>
      <c r="G27" s="21">
        <f>C27/'Table 1 - ACT'!B$142</f>
        <v>2.3502798983763111E-2</v>
      </c>
      <c r="H27" s="21">
        <f>D27/'Table 1 - ACT'!B$143</f>
        <v>2.3395051564908918E-2</v>
      </c>
    </row>
    <row r="28" spans="1:8" ht="12" thickBot="1" x14ac:dyDescent="0.2">
      <c r="A28" s="22" t="s">
        <v>104</v>
      </c>
      <c r="B28" s="19" t="s">
        <v>134</v>
      </c>
      <c r="C28" s="19">
        <v>30</v>
      </c>
      <c r="D28" s="19">
        <v>30</v>
      </c>
      <c r="E28" s="20">
        <f t="shared" si="0"/>
        <v>0</v>
      </c>
      <c r="F28" s="21">
        <f>D28/'Table 1 - ACT'!D$140</f>
        <v>8.9808259366253048E-5</v>
      </c>
      <c r="G28" s="21">
        <f>C28/'Table 1 - ACT'!B$142</f>
        <v>4.641764117925565E-4</v>
      </c>
      <c r="H28" s="21">
        <f>D28/'Table 1 - ACT'!B$143</f>
        <v>4.4904129683126525E-4</v>
      </c>
    </row>
    <row r="29" spans="1:8" ht="12" thickBot="1" x14ac:dyDescent="0.2">
      <c r="A29" s="22" t="s">
        <v>94</v>
      </c>
      <c r="B29" s="19" t="s">
        <v>134</v>
      </c>
      <c r="C29" s="19">
        <v>1758</v>
      </c>
      <c r="D29" s="19">
        <v>1757</v>
      </c>
      <c r="E29" s="20">
        <f t="shared" si="0"/>
        <v>-5.6882821387940839E-4</v>
      </c>
      <c r="F29" s="21">
        <f>D29/'Table 1 - ACT'!D$140</f>
        <v>5.259770390216887E-3</v>
      </c>
      <c r="G29" s="21">
        <f>C29/'Table 1 - ACT'!B$142</f>
        <v>2.7200737731043808E-2</v>
      </c>
      <c r="H29" s="21">
        <f>D29/'Table 1 - ACT'!B$143</f>
        <v>2.6298851951084435E-2</v>
      </c>
    </row>
    <row r="30" spans="1:8" ht="12" thickBot="1" x14ac:dyDescent="0.2">
      <c r="A30" s="22" t="s">
        <v>81</v>
      </c>
      <c r="B30" s="19" t="s">
        <v>134</v>
      </c>
      <c r="C30" s="19">
        <v>1931</v>
      </c>
      <c r="D30" s="19">
        <v>1899</v>
      </c>
      <c r="E30" s="20">
        <f t="shared" si="0"/>
        <v>-1.6571724495080268E-2</v>
      </c>
      <c r="F30" s="21">
        <f>D30/'Table 1 - ACT'!D$140</f>
        <v>5.6848628178838177E-3</v>
      </c>
      <c r="G30" s="21">
        <f>C30/'Table 1 - ACT'!B$142</f>
        <v>2.9877488372380884E-2</v>
      </c>
      <c r="H30" s="21">
        <f>D30/'Table 1 - ACT'!B$143</f>
        <v>2.8424314089419089E-2</v>
      </c>
    </row>
    <row r="31" spans="1:8" ht="12" thickBot="1" x14ac:dyDescent="0.2">
      <c r="A31" s="22" t="s">
        <v>82</v>
      </c>
      <c r="B31" s="19" t="s">
        <v>134</v>
      </c>
      <c r="C31" s="19">
        <v>2776</v>
      </c>
      <c r="D31" s="19">
        <v>2887</v>
      </c>
      <c r="E31" s="20">
        <f t="shared" si="0"/>
        <v>3.9985590778097983E-2</v>
      </c>
      <c r="F31" s="21">
        <f>D31/'Table 1 - ACT'!D$140</f>
        <v>8.6425481596790858E-3</v>
      </c>
      <c r="G31" s="21">
        <f>C31/'Table 1 - ACT'!B$142</f>
        <v>4.2951790637871225E-2</v>
      </c>
      <c r="H31" s="21">
        <f>D31/'Table 1 - ACT'!B$143</f>
        <v>4.3212740798395426E-2</v>
      </c>
    </row>
    <row r="32" spans="1:8" ht="12" thickBot="1" x14ac:dyDescent="0.2">
      <c r="A32" s="22" t="s">
        <v>147</v>
      </c>
      <c r="B32" s="19" t="s">
        <v>134</v>
      </c>
      <c r="C32" s="19">
        <v>144</v>
      </c>
      <c r="D32" s="19">
        <v>145</v>
      </c>
      <c r="E32" s="20">
        <f t="shared" si="0"/>
        <v>6.9444444444444441E-3</v>
      </c>
      <c r="F32" s="21">
        <f>D32/'Table 1 - ACT'!D$140</f>
        <v>4.3407325360355638E-4</v>
      </c>
      <c r="G32" s="21">
        <f>C32/'Table 1 - ACT'!B$142</f>
        <v>2.2280467766042709E-3</v>
      </c>
      <c r="H32" s="21">
        <f>D32/'Table 1 - ACT'!B$143</f>
        <v>2.170366268017782E-3</v>
      </c>
    </row>
    <row r="33" spans="1:8" ht="12" thickBot="1" x14ac:dyDescent="0.2">
      <c r="A33" s="22" t="s">
        <v>148</v>
      </c>
      <c r="B33" s="19" t="s">
        <v>134</v>
      </c>
      <c r="C33" s="19">
        <v>1289</v>
      </c>
      <c r="D33" s="19">
        <v>2028</v>
      </c>
      <c r="E33" s="20">
        <f t="shared" si="0"/>
        <v>0.5733126454615981</v>
      </c>
      <c r="F33" s="21">
        <f>D33/'Table 1 - ACT'!D$140</f>
        <v>6.0710383331587063E-3</v>
      </c>
      <c r="G33" s="21">
        <f>C33/'Table 1 - ACT'!B$142</f>
        <v>1.9944113160020177E-2</v>
      </c>
      <c r="H33" s="21">
        <f>D33/'Table 1 - ACT'!B$143</f>
        <v>3.0355191665793532E-2</v>
      </c>
    </row>
    <row r="34" spans="1:8" ht="12" thickBot="1" x14ac:dyDescent="0.2">
      <c r="A34" s="22" t="s">
        <v>149</v>
      </c>
      <c r="B34" s="19" t="s">
        <v>134</v>
      </c>
      <c r="C34" s="19">
        <v>0</v>
      </c>
      <c r="D34" s="19">
        <v>0</v>
      </c>
      <c r="E34" s="20">
        <v>0</v>
      </c>
      <c r="F34" s="21">
        <f>D34/'Table 1 - ACT'!D$140</f>
        <v>0</v>
      </c>
      <c r="G34" s="21">
        <f>C34/'Table 1 - ACT'!B$142</f>
        <v>0</v>
      </c>
      <c r="H34" s="21">
        <f>D34/'Table 1 - ACT'!B$143</f>
        <v>0</v>
      </c>
    </row>
    <row r="35" spans="1:8" ht="12" thickBot="1" x14ac:dyDescent="0.2">
      <c r="A35" s="22" t="s">
        <v>102</v>
      </c>
      <c r="B35" s="19" t="s">
        <v>134</v>
      </c>
      <c r="C35" s="19">
        <v>2737</v>
      </c>
      <c r="D35" s="19">
        <v>2879</v>
      </c>
      <c r="E35" s="20">
        <f t="shared" si="0"/>
        <v>5.1881622214103029E-2</v>
      </c>
      <c r="F35" s="21">
        <f>D35/'Table 1 - ACT'!D$140</f>
        <v>8.6185992905147505E-3</v>
      </c>
      <c r="G35" s="21">
        <f>C35/'Table 1 - ACT'!B$142</f>
        <v>4.2348361302540903E-2</v>
      </c>
      <c r="H35" s="21">
        <f>D35/'Table 1 - ACT'!B$143</f>
        <v>4.3092996452573758E-2</v>
      </c>
    </row>
    <row r="36" spans="1:8" ht="12" thickBot="1" x14ac:dyDescent="0.2">
      <c r="A36" s="22" t="s">
        <v>57</v>
      </c>
      <c r="B36" s="19" t="s">
        <v>134</v>
      </c>
      <c r="C36" s="19">
        <v>2457</v>
      </c>
      <c r="D36" s="19">
        <v>2459</v>
      </c>
      <c r="E36" s="20">
        <f t="shared" si="0"/>
        <v>8.1400081400081396E-4</v>
      </c>
      <c r="F36" s="21">
        <f>D36/'Table 1 - ACT'!D$140</f>
        <v>7.3612836593872086E-3</v>
      </c>
      <c r="G36" s="21">
        <f>C36/'Table 1 - ACT'!B$142</f>
        <v>3.8016048125810373E-2</v>
      </c>
      <c r="H36" s="21">
        <f>D36/'Table 1 - ACT'!B$143</f>
        <v>3.6806418296936039E-2</v>
      </c>
    </row>
    <row r="37" spans="1:8" ht="12" thickBot="1" x14ac:dyDescent="0.2">
      <c r="A37" s="13" t="s">
        <v>1</v>
      </c>
      <c r="B37" s="15"/>
      <c r="C37" s="31">
        <f>SUM(C3:C36)</f>
        <v>66597</v>
      </c>
      <c r="D37" s="31">
        <f>SUM(D3:D36)</f>
        <v>69596</v>
      </c>
      <c r="E37" s="17">
        <f t="shared" si="0"/>
        <v>4.5032058501133683E-2</v>
      </c>
      <c r="F37" s="17">
        <f>D37/'Table 1 - ACT'!D$140</f>
        <v>0.20834318729512491</v>
      </c>
      <c r="G37" s="18"/>
      <c r="H37" s="18"/>
    </row>
  </sheetData>
  <mergeCells count="8">
    <mergeCell ref="H1:H2"/>
    <mergeCell ref="D1:D2"/>
    <mergeCell ref="A1:A2"/>
    <mergeCell ref="B1:B2"/>
    <mergeCell ref="C1:C2"/>
    <mergeCell ref="E1:E2"/>
    <mergeCell ref="F1:F2"/>
    <mergeCell ref="G1:G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5"/>
  <sheetViews>
    <sheetView workbookViewId="0">
      <selection activeCell="D1" sqref="D1:D2"/>
    </sheetView>
  </sheetViews>
  <sheetFormatPr defaultRowHeight="12" x14ac:dyDescent="0.2"/>
  <cols>
    <col min="1" max="1" width="26.85546875" style="6" bestFit="1" customWidth="1"/>
    <col min="2" max="2" width="17.140625" style="6" customWidth="1"/>
    <col min="3" max="3" width="19.28515625" style="6" customWidth="1"/>
    <col min="4" max="4" width="18.5703125" style="6" customWidth="1"/>
    <col min="5" max="5" width="14.42578125" style="6" customWidth="1"/>
    <col min="6" max="6" width="18.85546875" style="6" bestFit="1" customWidth="1"/>
    <col min="7" max="16384" width="9.140625" style="6"/>
  </cols>
  <sheetData>
    <row r="1" spans="1:8" x14ac:dyDescent="0.2">
      <c r="A1" s="27" t="s">
        <v>113</v>
      </c>
      <c r="B1" s="28" t="s">
        <v>122</v>
      </c>
      <c r="C1" s="28" t="s">
        <v>157</v>
      </c>
      <c r="D1" s="28" t="s">
        <v>165</v>
      </c>
      <c r="E1" s="28" t="s">
        <v>162</v>
      </c>
      <c r="F1" s="28" t="s">
        <v>125</v>
      </c>
      <c r="G1" s="28" t="s">
        <v>159</v>
      </c>
      <c r="H1" s="28" t="s">
        <v>160</v>
      </c>
    </row>
    <row r="2" spans="1:8" ht="31.5" customHeight="1" thickBot="1" x14ac:dyDescent="0.25">
      <c r="A2" s="29"/>
      <c r="B2" s="30"/>
      <c r="C2" s="30"/>
      <c r="D2" s="39"/>
      <c r="E2" s="30"/>
      <c r="F2" s="30"/>
      <c r="G2" s="30"/>
      <c r="H2" s="30"/>
    </row>
    <row r="3" spans="1:8" ht="12.75" thickBot="1" x14ac:dyDescent="0.25">
      <c r="A3" s="22" t="s">
        <v>29</v>
      </c>
      <c r="B3" s="19" t="s">
        <v>129</v>
      </c>
      <c r="C3" s="19">
        <v>4074</v>
      </c>
      <c r="D3" s="19">
        <v>4168</v>
      </c>
      <c r="E3" s="20">
        <f>(D3-C3)/C3</f>
        <v>2.3073146784486992E-2</v>
      </c>
      <c r="F3" s="21">
        <f>D3/'Table 1 - ACT'!D$140</f>
        <v>1.247736083461809E-2</v>
      </c>
      <c r="G3" s="21">
        <f>C3/'Table 1 - ACT'!B$142</f>
        <v>6.3035156721429175E-2</v>
      </c>
      <c r="H3" s="21">
        <f>D3/'Table 1 - ACT'!B$143</f>
        <v>6.2386804173090449E-2</v>
      </c>
    </row>
    <row r="4" spans="1:8" ht="12.75" thickBot="1" x14ac:dyDescent="0.25">
      <c r="A4" s="22" t="s">
        <v>30</v>
      </c>
      <c r="B4" s="19" t="s">
        <v>129</v>
      </c>
      <c r="C4" s="19">
        <v>4088</v>
      </c>
      <c r="D4" s="19">
        <v>4188</v>
      </c>
      <c r="E4" s="20">
        <f t="shared" ref="E4:E25" si="0">(D4-C4)/C4</f>
        <v>2.446183953033268E-2</v>
      </c>
      <c r="F4" s="21">
        <f>D4/'Table 1 - ACT'!D$140</f>
        <v>1.2537233007528925E-2</v>
      </c>
      <c r="G4" s="21">
        <f>C4/'Table 1 - ACT'!B$142</f>
        <v>6.3251772380265692E-2</v>
      </c>
      <c r="H4" s="21">
        <f>D4/'Table 1 - ACT'!B$143</f>
        <v>6.2686165037644626E-2</v>
      </c>
    </row>
    <row r="5" spans="1:8" ht="12.75" thickBot="1" x14ac:dyDescent="0.25">
      <c r="A5" s="22" t="s">
        <v>31</v>
      </c>
      <c r="B5" s="19" t="s">
        <v>129</v>
      </c>
      <c r="C5" s="19">
        <v>4100</v>
      </c>
      <c r="D5" s="19">
        <v>4245</v>
      </c>
      <c r="E5" s="20">
        <f t="shared" si="0"/>
        <v>3.5365853658536582E-2</v>
      </c>
      <c r="F5" s="21">
        <f>D5/'Table 1 - ACT'!D$140</f>
        <v>1.2707868700324806E-2</v>
      </c>
      <c r="G5" s="21">
        <f>C5/'Table 1 - ACT'!B$142</f>
        <v>6.3437442944982714E-2</v>
      </c>
      <c r="H5" s="21">
        <f>D5/'Table 1 - ACT'!B$143</f>
        <v>6.3539343501624032E-2</v>
      </c>
    </row>
    <row r="6" spans="1:8" ht="12.75" thickBot="1" x14ac:dyDescent="0.25">
      <c r="A6" s="22" t="s">
        <v>32</v>
      </c>
      <c r="B6" s="19" t="s">
        <v>129</v>
      </c>
      <c r="C6" s="19">
        <v>2957</v>
      </c>
      <c r="D6" s="19">
        <v>3044</v>
      </c>
      <c r="E6" s="20">
        <f t="shared" si="0"/>
        <v>2.9421711193777476E-2</v>
      </c>
      <c r="F6" s="21">
        <f>D6/'Table 1 - ACT'!D$140</f>
        <v>9.1125447170291429E-3</v>
      </c>
      <c r="G6" s="21">
        <f>C6/'Table 1 - ACT'!B$142</f>
        <v>4.5752321655686316E-2</v>
      </c>
      <c r="H6" s="21">
        <f>D6/'Table 1 - ACT'!B$143</f>
        <v>4.5562723585145716E-2</v>
      </c>
    </row>
    <row r="7" spans="1:8" ht="12.75" thickBot="1" x14ac:dyDescent="0.25">
      <c r="A7" s="22" t="s">
        <v>33</v>
      </c>
      <c r="B7" s="19" t="s">
        <v>129</v>
      </c>
      <c r="C7" s="19">
        <v>2848</v>
      </c>
      <c r="D7" s="19">
        <v>2962</v>
      </c>
      <c r="E7" s="20">
        <f t="shared" si="0"/>
        <v>4.002808988764045E-2</v>
      </c>
      <c r="F7" s="21">
        <f>D7/'Table 1 - ACT'!D$140</f>
        <v>8.8670688080947184E-3</v>
      </c>
      <c r="G7" s="21">
        <f>C7/'Table 1 - ACT'!B$142</f>
        <v>4.4065814026173364E-2</v>
      </c>
      <c r="H7" s="21">
        <f>D7/'Table 1 - ACT'!B$143</f>
        <v>4.4335344040473589E-2</v>
      </c>
    </row>
    <row r="8" spans="1:8" ht="12.75" thickBot="1" x14ac:dyDescent="0.25">
      <c r="A8" s="22" t="s">
        <v>34</v>
      </c>
      <c r="B8" s="19" t="s">
        <v>129</v>
      </c>
      <c r="C8" s="19">
        <v>3768</v>
      </c>
      <c r="D8" s="19">
        <v>3770</v>
      </c>
      <c r="E8" s="20">
        <f t="shared" si="0"/>
        <v>5.3078556263269638E-4</v>
      </c>
      <c r="F8" s="21">
        <f>D8/'Table 1 - ACT'!D$140</f>
        <v>1.1285904593692466E-2</v>
      </c>
      <c r="G8" s="21">
        <f>C8/'Table 1 - ACT'!B$142</f>
        <v>5.8300557321145093E-2</v>
      </c>
      <c r="H8" s="21">
        <f>D8/'Table 1 - ACT'!B$143</f>
        <v>5.6429522968462334E-2</v>
      </c>
    </row>
    <row r="9" spans="1:8" ht="12.75" thickBot="1" x14ac:dyDescent="0.25">
      <c r="A9" s="22" t="s">
        <v>15</v>
      </c>
      <c r="B9" s="19" t="s">
        <v>129</v>
      </c>
      <c r="C9" s="19">
        <v>2490</v>
      </c>
      <c r="D9" s="19">
        <v>2472</v>
      </c>
      <c r="E9" s="20">
        <f t="shared" si="0"/>
        <v>-7.2289156626506026E-3</v>
      </c>
      <c r="F9" s="21">
        <f>D9/'Table 1 - ACT'!D$140</f>
        <v>7.4002005717792516E-3</v>
      </c>
      <c r="G9" s="21">
        <f>C9/'Table 1 - ACT'!B$142</f>
        <v>3.852664217878219E-2</v>
      </c>
      <c r="H9" s="21">
        <f>D9/'Table 1 - ACT'!B$143</f>
        <v>3.7001002858896258E-2</v>
      </c>
    </row>
    <row r="10" spans="1:8" ht="12.75" thickBot="1" x14ac:dyDescent="0.25">
      <c r="A10" s="22" t="s">
        <v>3</v>
      </c>
      <c r="B10" s="19" t="s">
        <v>129</v>
      </c>
      <c r="C10" s="19">
        <v>5165</v>
      </c>
      <c r="D10" s="19">
        <v>5594</v>
      </c>
      <c r="E10" s="20">
        <f t="shared" si="0"/>
        <v>8.3059051306873188E-2</v>
      </c>
      <c r="F10" s="21">
        <f>D10/'Table 1 - ACT'!D$140</f>
        <v>1.6746246763160652E-2</v>
      </c>
      <c r="G10" s="21">
        <f>C10/'Table 1 - ACT'!B$142</f>
        <v>7.9915705563618475E-2</v>
      </c>
      <c r="H10" s="21">
        <f>D10/'Table 1 - ACT'!B$143</f>
        <v>8.373123381580326E-2</v>
      </c>
    </row>
    <row r="11" spans="1:8" ht="12.75" thickBot="1" x14ac:dyDescent="0.25">
      <c r="A11" s="22" t="s">
        <v>135</v>
      </c>
      <c r="B11" s="19" t="s">
        <v>129</v>
      </c>
      <c r="C11" s="19">
        <v>0</v>
      </c>
      <c r="D11" s="19">
        <v>0</v>
      </c>
      <c r="E11" s="20">
        <v>0</v>
      </c>
      <c r="F11" s="21">
        <f>D11/'Table 1 - ACT'!D$140</f>
        <v>0</v>
      </c>
      <c r="G11" s="21">
        <f>C11/'Table 1 - ACT'!B$142</f>
        <v>0</v>
      </c>
      <c r="H11" s="21">
        <f>D11/'Table 1 - ACT'!B$143</f>
        <v>0</v>
      </c>
    </row>
    <row r="12" spans="1:8" ht="12.75" thickBot="1" x14ac:dyDescent="0.25">
      <c r="A12" s="22" t="s">
        <v>136</v>
      </c>
      <c r="B12" s="19" t="s">
        <v>129</v>
      </c>
      <c r="C12" s="19">
        <v>4</v>
      </c>
      <c r="D12" s="19">
        <v>4</v>
      </c>
      <c r="E12" s="20">
        <f t="shared" si="0"/>
        <v>0</v>
      </c>
      <c r="F12" s="21">
        <f>D12/'Table 1 - ACT'!D$140</f>
        <v>1.1974434582167073E-5</v>
      </c>
      <c r="G12" s="21">
        <f>C12/'Table 1 - ACT'!B$142</f>
        <v>6.189018823900753E-5</v>
      </c>
      <c r="H12" s="21">
        <f>D12/'Table 1 - ACT'!B$143</f>
        <v>5.9872172910835368E-5</v>
      </c>
    </row>
    <row r="13" spans="1:8" ht="12.75" thickBot="1" x14ac:dyDescent="0.25">
      <c r="A13" s="22" t="s">
        <v>137</v>
      </c>
      <c r="B13" s="19" t="s">
        <v>129</v>
      </c>
      <c r="C13" s="19">
        <v>0</v>
      </c>
      <c r="D13" s="19">
        <v>0</v>
      </c>
      <c r="E13" s="20">
        <v>0</v>
      </c>
      <c r="F13" s="21">
        <f>D13/'Table 1 - ACT'!D$140</f>
        <v>0</v>
      </c>
      <c r="G13" s="21">
        <f>C13/'Table 1 - ACT'!B$142</f>
        <v>0</v>
      </c>
      <c r="H13" s="21">
        <f>D13/'Table 1 - ACT'!B$143</f>
        <v>0</v>
      </c>
    </row>
    <row r="14" spans="1:8" ht="12.75" thickBot="1" x14ac:dyDescent="0.25">
      <c r="A14" s="22" t="s">
        <v>4</v>
      </c>
      <c r="B14" s="19" t="s">
        <v>129</v>
      </c>
      <c r="C14" s="19">
        <v>247</v>
      </c>
      <c r="D14" s="19">
        <v>234</v>
      </c>
      <c r="E14" s="20">
        <f t="shared" si="0"/>
        <v>-5.2631578947368418E-2</v>
      </c>
      <c r="F14" s="21">
        <f>D14/'Table 1 - ACT'!D$140</f>
        <v>7.0050442305677376E-4</v>
      </c>
      <c r="G14" s="21">
        <f>C14/'Table 1 - ACT'!B$142</f>
        <v>3.821719123758715E-3</v>
      </c>
      <c r="H14" s="21">
        <f>D14/'Table 1 - ACT'!B$143</f>
        <v>3.5025221152838689E-3</v>
      </c>
    </row>
    <row r="15" spans="1:8" ht="12.75" thickBot="1" x14ac:dyDescent="0.25">
      <c r="A15" s="22" t="s">
        <v>35</v>
      </c>
      <c r="B15" s="19" t="s">
        <v>129</v>
      </c>
      <c r="C15" s="19">
        <v>4509</v>
      </c>
      <c r="D15" s="19">
        <v>4508</v>
      </c>
      <c r="E15" s="20">
        <f t="shared" si="0"/>
        <v>-2.2177866489243733E-4</v>
      </c>
      <c r="F15" s="21">
        <f>D15/'Table 1 - ACT'!D$140</f>
        <v>1.3495187774102291E-2</v>
      </c>
      <c r="G15" s="21">
        <f>C15/'Table 1 - ACT'!B$142</f>
        <v>6.9765714692421238E-2</v>
      </c>
      <c r="H15" s="21">
        <f>D15/'Table 1 - ACT'!B$143</f>
        <v>6.7475938870511454E-2</v>
      </c>
    </row>
    <row r="16" spans="1:8" ht="12.75" thickBot="1" x14ac:dyDescent="0.25">
      <c r="A16" s="22" t="s">
        <v>105</v>
      </c>
      <c r="B16" s="19" t="s">
        <v>129</v>
      </c>
      <c r="C16" s="19">
        <v>462</v>
      </c>
      <c r="D16" s="19">
        <v>504</v>
      </c>
      <c r="E16" s="20">
        <f t="shared" si="0"/>
        <v>9.0909090909090912E-2</v>
      </c>
      <c r="F16" s="21">
        <f>D16/'Table 1 - ACT'!D$140</f>
        <v>1.5087787573530513E-3</v>
      </c>
      <c r="G16" s="21">
        <f>C16/'Table 1 - ACT'!B$142</f>
        <v>7.14831674160537E-3</v>
      </c>
      <c r="H16" s="21">
        <f>D16/'Table 1 - ACT'!B$143</f>
        <v>7.5438937867652565E-3</v>
      </c>
    </row>
    <row r="17" spans="1:8" ht="12.75" thickBot="1" x14ac:dyDescent="0.25">
      <c r="A17" s="22" t="s">
        <v>19</v>
      </c>
      <c r="B17" s="19" t="s">
        <v>129</v>
      </c>
      <c r="C17" s="19">
        <v>5424</v>
      </c>
      <c r="D17" s="19">
        <v>5432</v>
      </c>
      <c r="E17" s="20">
        <f t="shared" si="0"/>
        <v>1.4749262536873156E-3</v>
      </c>
      <c r="F17" s="21">
        <f>D17/'Table 1 - ACT'!D$140</f>
        <v>1.6261282162582887E-2</v>
      </c>
      <c r="G17" s="21">
        <f>C17/'Table 1 - ACT'!B$142</f>
        <v>8.392309525209421E-2</v>
      </c>
      <c r="H17" s="21">
        <f>D17/'Table 1 - ACT'!B$143</f>
        <v>8.1306410812914426E-2</v>
      </c>
    </row>
    <row r="18" spans="1:8" ht="12.75" thickBot="1" x14ac:dyDescent="0.25">
      <c r="A18" s="22" t="s">
        <v>0</v>
      </c>
      <c r="B18" s="19" t="s">
        <v>129</v>
      </c>
      <c r="C18" s="19">
        <v>1</v>
      </c>
      <c r="D18" s="19">
        <v>1</v>
      </c>
      <c r="E18" s="20">
        <f t="shared" si="0"/>
        <v>0</v>
      </c>
      <c r="F18" s="21">
        <f>D18/'Table 1 - ACT'!D$140</f>
        <v>2.9936086455417681E-6</v>
      </c>
      <c r="G18" s="21">
        <f>C18/'Table 1 - ACT'!B$142</f>
        <v>1.5472547059751883E-5</v>
      </c>
      <c r="H18" s="21">
        <f>D18/'Table 1 - ACT'!B$143</f>
        <v>1.4968043227708842E-5</v>
      </c>
    </row>
    <row r="19" spans="1:8" ht="12.75" thickBot="1" x14ac:dyDescent="0.25">
      <c r="A19" s="22" t="s">
        <v>106</v>
      </c>
      <c r="B19" s="19" t="s">
        <v>129</v>
      </c>
      <c r="C19" s="19">
        <v>2863</v>
      </c>
      <c r="D19" s="19">
        <v>3178</v>
      </c>
      <c r="E19" s="20">
        <f t="shared" si="0"/>
        <v>0.1100244498777506</v>
      </c>
      <c r="F19" s="21">
        <f>D19/'Table 1 - ACT'!D$140</f>
        <v>9.5136882755317391E-3</v>
      </c>
      <c r="G19" s="21">
        <f>C19/'Table 1 - ACT'!B$142</f>
        <v>4.4297902232069641E-2</v>
      </c>
      <c r="H19" s="21">
        <f>D19/'Table 1 - ACT'!B$143</f>
        <v>4.7568441377658699E-2</v>
      </c>
    </row>
    <row r="20" spans="1:8" ht="12.75" thickBot="1" x14ac:dyDescent="0.25">
      <c r="A20" s="22" t="s">
        <v>36</v>
      </c>
      <c r="B20" s="19" t="s">
        <v>129</v>
      </c>
      <c r="C20" s="19">
        <v>7320</v>
      </c>
      <c r="D20" s="19">
        <v>7440</v>
      </c>
      <c r="E20" s="20">
        <f t="shared" si="0"/>
        <v>1.6393442622950821E-2</v>
      </c>
      <c r="F20" s="21">
        <f>D20/'Table 1 - ACT'!D$140</f>
        <v>2.2272448322830755E-2</v>
      </c>
      <c r="G20" s="21">
        <f>C20/'Table 1 - ACT'!B$142</f>
        <v>0.11325904447738377</v>
      </c>
      <c r="H20" s="21">
        <f>D20/'Table 1 - ACT'!B$143</f>
        <v>0.11136224161415378</v>
      </c>
    </row>
    <row r="21" spans="1:8" ht="12.75" thickBot="1" x14ac:dyDescent="0.25">
      <c r="A21" s="22" t="s">
        <v>37</v>
      </c>
      <c r="B21" s="19" t="s">
        <v>129</v>
      </c>
      <c r="C21" s="19">
        <v>4951</v>
      </c>
      <c r="D21" s="19">
        <v>4999</v>
      </c>
      <c r="E21" s="20">
        <f t="shared" si="0"/>
        <v>9.6950111088668963E-3</v>
      </c>
      <c r="F21" s="21">
        <f>D21/'Table 1 - ACT'!D$140</f>
        <v>1.49650496190633E-2</v>
      </c>
      <c r="G21" s="21">
        <f>C21/'Table 1 - ACT'!B$142</f>
        <v>7.6604580492831573E-2</v>
      </c>
      <c r="H21" s="21">
        <f>D21/'Table 1 - ACT'!B$143</f>
        <v>7.4825248095316502E-2</v>
      </c>
    </row>
    <row r="22" spans="1:8" ht="12.75" thickBot="1" x14ac:dyDescent="0.25">
      <c r="A22" s="22" t="s">
        <v>38</v>
      </c>
      <c r="B22" s="19" t="s">
        <v>129</v>
      </c>
      <c r="C22" s="19">
        <v>3867</v>
      </c>
      <c r="D22" s="19">
        <v>3914</v>
      </c>
      <c r="E22" s="20">
        <f t="shared" si="0"/>
        <v>1.2154124644427205E-2</v>
      </c>
      <c r="F22" s="21">
        <f>D22/'Table 1 - ACT'!D$140</f>
        <v>1.1716984238650481E-2</v>
      </c>
      <c r="G22" s="21">
        <f>C22/'Table 1 - ACT'!B$142</f>
        <v>5.9832339480060531E-2</v>
      </c>
      <c r="H22" s="21">
        <f>D22/'Table 1 - ACT'!B$143</f>
        <v>5.8584921193252405E-2</v>
      </c>
    </row>
    <row r="23" spans="1:8" ht="12.75" thickBot="1" x14ac:dyDescent="0.25">
      <c r="A23" s="22" t="s">
        <v>143</v>
      </c>
      <c r="B23" s="19" t="s">
        <v>129</v>
      </c>
      <c r="C23" s="19">
        <v>3679</v>
      </c>
      <c r="D23" s="19">
        <v>4664</v>
      </c>
      <c r="E23" s="20">
        <f t="shared" si="0"/>
        <v>0.26773579777113343</v>
      </c>
      <c r="F23" s="21">
        <f>D23/'Table 1 - ACT'!D$140</f>
        <v>1.3962190722806807E-2</v>
      </c>
      <c r="G23" s="21">
        <f>C23/'Table 1 - ACT'!B$142</f>
        <v>5.6923500632827174E-2</v>
      </c>
      <c r="H23" s="21">
        <f>D23/'Table 1 - ACT'!B$143</f>
        <v>6.9810953614034041E-2</v>
      </c>
    </row>
    <row r="24" spans="1:8" ht="12.75" thickBot="1" x14ac:dyDescent="0.25">
      <c r="A24" s="22" t="s">
        <v>107</v>
      </c>
      <c r="B24" s="19" t="s">
        <v>129</v>
      </c>
      <c r="C24" s="19">
        <v>1838</v>
      </c>
      <c r="D24" s="19">
        <v>2010</v>
      </c>
      <c r="E24" s="20">
        <f t="shared" si="0"/>
        <v>9.3579978237214367E-2</v>
      </c>
      <c r="F24" s="21">
        <f>D24/'Table 1 - ACT'!D$140</f>
        <v>6.017153377538954E-3</v>
      </c>
      <c r="G24" s="21">
        <f>C24/'Table 1 - ACT'!B$142</f>
        <v>2.8438541495823959E-2</v>
      </c>
      <c r="H24" s="21">
        <f>D24/'Table 1 - ACT'!B$143</f>
        <v>3.0085766887694772E-2</v>
      </c>
    </row>
    <row r="25" spans="1:8" ht="12.75" thickBot="1" x14ac:dyDescent="0.25">
      <c r="A25" s="13" t="s">
        <v>1</v>
      </c>
      <c r="B25" s="15"/>
      <c r="C25" s="31">
        <f>SUM(C3:C24)</f>
        <v>64655</v>
      </c>
      <c r="D25" s="31">
        <f>SUM(D3:D24)</f>
        <v>67331</v>
      </c>
      <c r="E25" s="17">
        <f t="shared" si="0"/>
        <v>4.1388910370427655E-2</v>
      </c>
      <c r="F25" s="17">
        <f>D25/'Table 1 - ACT'!D$140</f>
        <v>0.20156266371297279</v>
      </c>
      <c r="G25" s="18"/>
      <c r="H25" s="18"/>
    </row>
  </sheetData>
  <mergeCells count="8">
    <mergeCell ref="H1:H2"/>
    <mergeCell ref="D1:D2"/>
    <mergeCell ref="A1:A2"/>
    <mergeCell ref="B1:B2"/>
    <mergeCell ref="C1:C2"/>
    <mergeCell ref="E1:E2"/>
    <mergeCell ref="F1:F2"/>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Explanation and disclaimer</vt:lpstr>
      <vt:lpstr>Table 1 - ACT</vt:lpstr>
      <vt:lpstr>Table 2 - Brindabella</vt:lpstr>
      <vt:lpstr>Table 3 - Ginninderra</vt:lpstr>
      <vt:lpstr>Table 4 - Kurrajong</vt:lpstr>
      <vt:lpstr>Table 5 - Murrumbidgee</vt:lpstr>
      <vt:lpstr>Table 6 - Yerrabi</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Tita Tabije</dc:creator>
  <cp:lastModifiedBy>Spence, Rohan</cp:lastModifiedBy>
  <cp:lastPrinted>2014-10-09T03:37:49Z</cp:lastPrinted>
  <dcterms:created xsi:type="dcterms:W3CDTF">2010-11-29T05:43:11Z</dcterms:created>
  <dcterms:modified xsi:type="dcterms:W3CDTF">2026-09-28T01:35:08Z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af8531-eb46-4968-8cb3-105d2f5ea87e_Enabled">
    <vt:lpwstr>true</vt:lpwstr>
  </property>
  <property fmtid="{D5CDD505-2E9C-101B-9397-08002B2CF9AE}" pid="3" name="MSIP_Label_69af8531-eb46-4968-8cb3-105d2f5ea87e_SetDate">
    <vt:lpwstr>2026-09-28T01:08:50Z</vt:lpwstr>
  </property>
  <property fmtid="{D5CDD505-2E9C-101B-9397-08002B2CF9AE}" pid="4" name="MSIP_Label_69af8531-eb46-4968-8cb3-105d2f5ea87e_Method">
    <vt:lpwstr>Standard</vt:lpwstr>
  </property>
  <property fmtid="{D5CDD505-2E9C-101B-9397-08002B2CF9AE}" pid="5" name="MSIP_Label_69af8531-eb46-4968-8cb3-105d2f5ea87e_Name">
    <vt:lpwstr>Official - No Marking</vt:lpwstr>
  </property>
  <property fmtid="{D5CDD505-2E9C-101B-9397-08002B2CF9AE}" pid="6" name="MSIP_Label_69af8531-eb46-4968-8cb3-105d2f5ea87e_SiteId">
    <vt:lpwstr>b46c1908-0334-4236-b978-585ee88e4199</vt:lpwstr>
  </property>
  <property fmtid="{D5CDD505-2E9C-101B-9397-08002B2CF9AE}" pid="7" name="MSIP_Label_69af8531-eb46-4968-8cb3-105d2f5ea87e_ActionId">
    <vt:lpwstr>c44b2117-ce93-423c-acc0-6cd2ef5da436</vt:lpwstr>
  </property>
  <property fmtid="{D5CDD505-2E9C-101B-9397-08002B2CF9AE}" pid="8" name="MSIP_Label_69af8531-eb46-4968-8cb3-105d2f5ea87e_ContentBits">
    <vt:lpwstr>0</vt:lpwstr>
  </property>
  <property fmtid="{D5CDD505-2E9C-101B-9397-08002B2CF9AE}" pid="9" name="MSIP_Label_69af8531-eb46-4968-8cb3-105d2f5ea87e_Tag">
    <vt:lpwstr>10, 3, 0, 1</vt:lpwstr>
  </property>
</Properties>
</file>